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2" documentId="8_{05494027-CE82-42E0-BFF4-A3ACEA387861}" xr6:coauthVersionLast="47" xr6:coauthVersionMax="47" xr10:uidLastSave="{B435C0C6-BB84-4A27-9519-6D95FAFB4FF8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0" l="1"/>
  <c r="E20" i="2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<sst xmlns="http://schemas.openxmlformats.org/spreadsheetml/2006/main" count="2963" uniqueCount="106">
  <si>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</si>
  <si>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</si>
  <si>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</si>
  <si>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</si>
  <si>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</si>
  <si>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</si>
  <si>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</si>
  <si>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</si>
  <si>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</si>
  <si>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</si>
  <si>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</si>
  <si>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</si>
  <si>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</si>
  <si>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</si>
  <si>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</si>
  <si>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</si>
  <si>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</si>
  <si>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</si>
  <si>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</si>
  <si>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</si>
  <si>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</si>
  <si>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</si>
  <si>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</si>
  <si>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</si>
  <si>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</si>
  <si>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</si>
  <si>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</si>
  <si>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</si>
  <si>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</si>
  <si>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</si>
  <si>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</si>
  <si>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</si>
  <si>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</si>
  <si>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</si>
  <si>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</si>
  <si>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</si>
  <si>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</si>
  <si>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</si>
  <si>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</si>
  <si>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</si>
  <si>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</si>
  <si>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</si>
  <si>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</si>
  <si>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</si>
  <si>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</si>
  <si>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</si>
  <si>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</si>
  <si>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</si>
  <si>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</si>
  <si>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</si>
  <si>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</si>
  <si>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</si>
  <si>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</si>
  <si>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</si>
  <si>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</si>
  <si>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</si>
  <si>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</si>
  <si>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</si>
  <si>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</si>
  <si>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</si>
  <si>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</si>
  <si>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</si>
  <si>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</si>
  <si>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</si>
  <si>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</si>
  <si>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</si>
  <si>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</si>
  <si>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</si>
  <si>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</si>
  <si>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</si>
  <si>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</si>
  <si>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</si>
  <si>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</si>
  <si>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</si>
  <si>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</si>
  <si>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</si>
  <si>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</si>
  <si>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</si>
  <si>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</si>
  <si>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</si>
  <si>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</si>
  <si>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</si>
  <si>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</si>
  <si>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</si>
  <si>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</si>
  <si>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</si>
  <si>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</si>
  <si>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</si>
  <si>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</si>
  <si>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</si>
  <si>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</si>
  <si>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</si>
  <si>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</si>
  <si>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</si>
  <si>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</si>
  <si>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</si>
  <si>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</si>
  <si>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</si>
  <si>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</si>
  <si>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</si>
  <si>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</si>
  <si>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</si>
  <si>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1º trimestre 2024</t>
  </si>
  <si>
    <t>1º trimestre 2025</t>
  </si>
  <si>
    <t>-</t>
  </si>
  <si>
    <t>1º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</si>
</sst>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ColWidth="11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6" t="s">
        <v>105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3" spans="2:19" ht="15.75" thickBot="1" x14ac:dyDescent="0.3"/>
    <row r="14" spans="2:19" s="3" customFormat="1" ht="30" customHeight="1" thickTop="1" thickBot="1" x14ac:dyDescent="0.25">
      <c r="C14" s="23" t="s">
        <v>0</v>
      </c>
      <c r="D14" s="24"/>
      <c r="E14" s="24"/>
      <c r="F14" s="24"/>
      <c r="G14" s="24"/>
      <c r="H14" s="25"/>
      <c r="L14" s="23" t="s">
        <v>1</v>
      </c>
      <c r="M14" s="24"/>
      <c r="N14" s="24"/>
      <c r="O14" s="24"/>
      <c r="P14" s="24"/>
      <c r="Q14" s="25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3" t="s">
        <v>2</v>
      </c>
      <c r="D16" s="24"/>
      <c r="E16" s="24"/>
      <c r="F16" s="24"/>
      <c r="G16" s="24"/>
      <c r="H16" s="25"/>
      <c r="L16" s="23" t="s">
        <v>3</v>
      </c>
      <c r="M16" s="24"/>
      <c r="N16" s="24"/>
      <c r="O16" s="24"/>
      <c r="P16" s="24"/>
      <c r="Q16" s="25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3" t="s">
        <v>4</v>
      </c>
      <c r="D18" s="24"/>
      <c r="E18" s="24"/>
      <c r="F18" s="24"/>
      <c r="G18" s="24"/>
      <c r="H18" s="25"/>
      <c r="L18" s="23" t="s">
        <v>5</v>
      </c>
      <c r="M18" s="24"/>
      <c r="N18" s="24"/>
      <c r="O18" s="24"/>
      <c r="P18" s="24"/>
      <c r="Q18" s="25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3" t="s">
        <v>6</v>
      </c>
      <c r="D20" s="24"/>
      <c r="E20" s="24"/>
      <c r="F20" s="24"/>
      <c r="G20" s="24"/>
      <c r="H20" s="25"/>
      <c r="L20" s="23" t="s">
        <v>7</v>
      </c>
      <c r="M20" s="24"/>
      <c r="N20" s="24"/>
      <c r="O20" s="24"/>
      <c r="P20" s="24"/>
      <c r="Q20" s="25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3" t="s">
        <v>8</v>
      </c>
      <c r="D22" s="24"/>
      <c r="E22" s="24"/>
      <c r="F22" s="24"/>
      <c r="G22" s="24"/>
      <c r="H22" s="25"/>
      <c r="L22" s="23" t="s">
        <v>9</v>
      </c>
      <c r="M22" s="24"/>
      <c r="N22" s="24"/>
      <c r="O22" s="24"/>
      <c r="P22" s="24"/>
      <c r="Q22" s="25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3" t="s">
        <v>10</v>
      </c>
      <c r="D24" s="24"/>
      <c r="E24" s="24"/>
      <c r="F24" s="24"/>
      <c r="G24" s="24"/>
      <c r="H24" s="25"/>
      <c r="L24" s="23" t="s">
        <v>11</v>
      </c>
      <c r="M24" s="24"/>
      <c r="N24" s="24"/>
      <c r="O24" s="24"/>
      <c r="P24" s="24"/>
      <c r="Q24" s="25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3" t="s">
        <v>12</v>
      </c>
      <c r="D26" s="24"/>
      <c r="E26" s="24"/>
      <c r="F26" s="24"/>
      <c r="G26" s="24"/>
      <c r="H26" s="25"/>
      <c r="L26" s="23" t="s">
        <v>13</v>
      </c>
      <c r="M26" s="24"/>
      <c r="N26" s="24"/>
      <c r="O26" s="24"/>
      <c r="P26" s="24"/>
      <c r="Q26" s="25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3" t="s">
        <v>14</v>
      </c>
      <c r="D28" s="24"/>
      <c r="E28" s="24"/>
      <c r="F28" s="24"/>
      <c r="G28" s="24"/>
      <c r="H28" s="25"/>
      <c r="L28" s="23" t="s">
        <v>15</v>
      </c>
      <c r="M28" s="24"/>
      <c r="N28" s="24"/>
      <c r="O28" s="24"/>
      <c r="P28" s="24"/>
      <c r="Q28" s="25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3" t="s">
        <v>16</v>
      </c>
      <c r="D30" s="24"/>
      <c r="E30" s="24"/>
      <c r="F30" s="24"/>
      <c r="G30" s="24"/>
      <c r="H30" s="25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18:H18"/>
    <mergeCell ref="L18:Q18"/>
    <mergeCell ref="B9:S9"/>
    <mergeCell ref="C14:H14"/>
    <mergeCell ref="L14:Q14"/>
    <mergeCell ref="C16:H16"/>
    <mergeCell ref="L16:Q16"/>
    <mergeCell ref="C20:H20"/>
    <mergeCell ref="L20:Q20"/>
    <mergeCell ref="C22:H22"/>
    <mergeCell ref="L22:Q22"/>
    <mergeCell ref="C24:H24"/>
    <mergeCell ref="L24:Q24"/>
    <mergeCell ref="C26:H26"/>
    <mergeCell ref="L26:Q26"/>
    <mergeCell ref="C28:H28"/>
    <mergeCell ref="L28:Q28"/>
    <mergeCell ref="C30:H30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5751</v>
      </c>
      <c r="D14" s="5">
        <v>6022</v>
      </c>
      <c r="E14" s="6">
        <f>IF(C14&gt;0,(D14-C14)/C14)</f>
        <v>4.712223961050252E-2</v>
      </c>
    </row>
    <row r="15" spans="1:5" ht="20.100000000000001" customHeight="1" thickBot="1" x14ac:dyDescent="0.25">
      <c r="B15" s="4" t="s">
        <v>17</v>
      </c>
      <c r="C15" s="5">
        <v>5635</v>
      </c>
      <c r="D15" s="5">
        <v>5935</v>
      </c>
      <c r="E15" s="6">
        <f t="shared" ref="E15:E25" si="0">IF(C15&gt;0,(D15-C15)/C15)</f>
        <v>5.3238686779059449E-2</v>
      </c>
    </row>
    <row r="16" spans="1:5" ht="20.100000000000001" customHeight="1" thickBot="1" x14ac:dyDescent="0.25">
      <c r="B16" s="4" t="s">
        <v>18</v>
      </c>
      <c r="C16" s="5">
        <v>3129</v>
      </c>
      <c r="D16" s="5">
        <v>3112</v>
      </c>
      <c r="E16" s="6">
        <f t="shared" si="0"/>
        <v>-5.433045701502077E-3</v>
      </c>
    </row>
    <row r="17" spans="2:5" ht="20.100000000000001" customHeight="1" thickBot="1" x14ac:dyDescent="0.25">
      <c r="B17" s="4" t="s">
        <v>19</v>
      </c>
      <c r="C17" s="5">
        <v>2506</v>
      </c>
      <c r="D17" s="5">
        <v>2823</v>
      </c>
      <c r="E17" s="6">
        <f t="shared" si="0"/>
        <v>0.12649640861931366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11</v>
      </c>
      <c r="E18" s="6">
        <f>IF(C18=0,"-",(D18-C18)/C18)</f>
        <v>1.75</v>
      </c>
    </row>
    <row r="19" spans="2:5" ht="20.100000000000001" customHeight="1" thickBot="1" x14ac:dyDescent="0.25">
      <c r="B19" s="4" t="s">
        <v>101</v>
      </c>
      <c r="C19" s="5">
        <v>7</v>
      </c>
      <c r="D19" s="5">
        <v>2</v>
      </c>
      <c r="E19" s="6">
        <f>IF(C19=0,"-",(D19-C19)/C19)</f>
        <v>-0.7142857142857143</v>
      </c>
    </row>
    <row r="20" spans="2:5" ht="20.100000000000001" customHeight="1" thickBot="1" x14ac:dyDescent="0.25">
      <c r="B20" s="4" t="s">
        <v>20</v>
      </c>
      <c r="C20" s="6">
        <f>C17/C15</f>
        <v>0.44472049689440996</v>
      </c>
      <c r="D20" s="6">
        <f>D17/D15</f>
        <v>0.47565290648694186</v>
      </c>
      <c r="E20" s="6">
        <f t="shared" si="0"/>
        <v>6.955471989382174E-2</v>
      </c>
    </row>
    <row r="21" spans="2:5" ht="30" customHeight="1" thickBot="1" x14ac:dyDescent="0.25">
      <c r="B21" s="4" t="s">
        <v>23</v>
      </c>
      <c r="C21" s="5">
        <v>636</v>
      </c>
      <c r="D21" s="5">
        <v>661</v>
      </c>
      <c r="E21" s="6">
        <f t="shared" si="0"/>
        <v>3.9308176100628929E-2</v>
      </c>
    </row>
    <row r="22" spans="2:5" ht="20.100000000000001" customHeight="1" thickBot="1" x14ac:dyDescent="0.25">
      <c r="B22" s="4" t="s">
        <v>24</v>
      </c>
      <c r="C22" s="5">
        <v>324</v>
      </c>
      <c r="D22" s="5">
        <v>322</v>
      </c>
      <c r="E22" s="6">
        <f t="shared" si="0"/>
        <v>-6.1728395061728392E-3</v>
      </c>
    </row>
    <row r="23" spans="2:5" ht="20.100000000000001" customHeight="1" thickBot="1" x14ac:dyDescent="0.25">
      <c r="B23" s="4" t="s">
        <v>25</v>
      </c>
      <c r="C23" s="5">
        <v>312</v>
      </c>
      <c r="D23" s="5">
        <v>339</v>
      </c>
      <c r="E23" s="6">
        <f t="shared" si="0"/>
        <v>8.6538461538461536E-2</v>
      </c>
    </row>
    <row r="24" spans="2:5" ht="20.100000000000001" customHeight="1" thickBot="1" x14ac:dyDescent="0.25">
      <c r="B24" s="4" t="s">
        <v>21</v>
      </c>
      <c r="C24" s="6">
        <f>C23/C21</f>
        <v>0.49056603773584906</v>
      </c>
      <c r="D24" s="6">
        <f t="shared" ref="D24" si="1">D23/D21</f>
        <v>0.51285930408472014</v>
      </c>
      <c r="E24" s="6">
        <f t="shared" si="0"/>
        <v>4.5443966018852582E-2</v>
      </c>
    </row>
    <row r="25" spans="2:5" ht="20.100000000000001" customHeight="1" thickBot="1" x14ac:dyDescent="0.25">
      <c r="B25" s="7" t="s">
        <v>26</v>
      </c>
      <c r="C25" s="6">
        <v>0.13850201042980356</v>
      </c>
      <c r="D25" s="6">
        <v>0.1458756755813459</v>
      </c>
      <c r="E25" s="6">
        <f t="shared" si="0"/>
        <v>5.3238686779059442E-2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1399</v>
      </c>
      <c r="D34" s="5">
        <v>1318</v>
      </c>
      <c r="E34" s="6">
        <f>IF(C34&gt;0,(D34-C34)/C34,"-")</f>
        <v>-5.7898498927805575E-2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19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693</v>
      </c>
      <c r="D36" s="5">
        <v>653</v>
      </c>
      <c r="E36" s="6">
        <f t="shared" si="2"/>
        <v>-5.772005772005772E-2</v>
      </c>
    </row>
    <row r="37" spans="2:5" ht="20.100000000000001" customHeight="1" thickBot="1" x14ac:dyDescent="0.25">
      <c r="B37" s="4" t="s">
        <v>30</v>
      </c>
      <c r="C37" s="5">
        <v>706</v>
      </c>
      <c r="D37" s="5">
        <v>646</v>
      </c>
      <c r="E37" s="6">
        <f t="shared" si="2"/>
        <v>-8.4985835694050993E-2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474</v>
      </c>
      <c r="D44" s="5">
        <v>586</v>
      </c>
      <c r="E44" s="6">
        <f>IF(C44&gt;0,(D44-C44)/C44,"-")</f>
        <v>0.23628691983122363</v>
      </c>
    </row>
    <row r="45" spans="2:5" ht="20.100000000000001" customHeight="1" thickBot="1" x14ac:dyDescent="0.25">
      <c r="B45" s="4" t="s">
        <v>34</v>
      </c>
      <c r="C45" s="5">
        <v>67</v>
      </c>
      <c r="D45" s="5">
        <v>51</v>
      </c>
      <c r="E45" s="6">
        <f t="shared" ref="E45:E51" si="3">IF(C45&gt;0,(D45-C45)/C45,"-")</f>
        <v>-0.23880597014925373</v>
      </c>
    </row>
    <row r="46" spans="2:5" ht="20.100000000000001" customHeight="1" thickBot="1" x14ac:dyDescent="0.25">
      <c r="B46" s="4" t="s">
        <v>31</v>
      </c>
      <c r="C46" s="5">
        <v>123</v>
      </c>
      <c r="D46" s="5">
        <v>139</v>
      </c>
      <c r="E46" s="6">
        <f t="shared" si="3"/>
        <v>0.13008130081300814</v>
      </c>
    </row>
    <row r="47" spans="2:5" ht="20.100000000000001" customHeight="1" thickBot="1" x14ac:dyDescent="0.25">
      <c r="B47" s="4" t="s">
        <v>32</v>
      </c>
      <c r="C47" s="5">
        <v>2112</v>
      </c>
      <c r="D47" s="5">
        <v>2464</v>
      </c>
      <c r="E47" s="6">
        <f t="shared" si="3"/>
        <v>0.16666666666666666</v>
      </c>
    </row>
    <row r="48" spans="2:5" ht="20.100000000000001" customHeight="1" thickBot="1" x14ac:dyDescent="0.25">
      <c r="B48" s="4" t="s">
        <v>35</v>
      </c>
      <c r="C48" s="5">
        <v>1774</v>
      </c>
      <c r="D48" s="5">
        <v>1658</v>
      </c>
      <c r="E48" s="6">
        <f t="shared" si="3"/>
        <v>-6.538895152198422E-2</v>
      </c>
    </row>
    <row r="49" spans="2:5" ht="20.100000000000001" customHeight="1" thickBot="1" x14ac:dyDescent="0.25">
      <c r="B49" s="4" t="s">
        <v>67</v>
      </c>
      <c r="C49" s="5">
        <v>996</v>
      </c>
      <c r="D49" s="5">
        <v>931</v>
      </c>
      <c r="E49" s="6">
        <f t="shared" si="3"/>
        <v>-6.5261044176706834E-2</v>
      </c>
    </row>
    <row r="50" spans="2:5" ht="20.100000000000001" customHeight="1" collapsed="1" thickBot="1" x14ac:dyDescent="0.25">
      <c r="B50" s="4" t="s">
        <v>36</v>
      </c>
      <c r="C50" s="6">
        <f>C44/(C44+C45)</f>
        <v>0.87615526802218113</v>
      </c>
      <c r="D50" s="6">
        <f>D44/(D44+D45)</f>
        <v>0.9199372056514914</v>
      </c>
      <c r="E50" s="6">
        <f t="shared" si="3"/>
        <v>4.9970523749908971E-2</v>
      </c>
    </row>
    <row r="51" spans="2:5" ht="20.100000000000001" customHeight="1" thickBot="1" x14ac:dyDescent="0.25">
      <c r="B51" s="4" t="s">
        <v>37</v>
      </c>
      <c r="C51" s="6">
        <f>C47/(C46+C47)</f>
        <v>0.94496644295302012</v>
      </c>
      <c r="D51" s="6">
        <f t="shared" ref="D51" si="4">D47/(D46+D47)</f>
        <v>0.94660007683442182</v>
      </c>
      <c r="E51" s="6">
        <f t="shared" si="3"/>
        <v>1.7287744909719664E-3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541</v>
      </c>
      <c r="D58" s="5">
        <v>640</v>
      </c>
      <c r="E58" s="6">
        <f>IF(C58&gt;0,(D58-C58)/C58,"-")</f>
        <v>0.18299445471349354</v>
      </c>
    </row>
    <row r="59" spans="2:5" ht="20.100000000000001" customHeight="1" thickBot="1" x14ac:dyDescent="0.25">
      <c r="B59" s="4" t="s">
        <v>41</v>
      </c>
      <c r="C59" s="5">
        <v>283</v>
      </c>
      <c r="D59" s="5">
        <v>353</v>
      </c>
      <c r="E59" s="6">
        <f t="shared" ref="E59:E63" si="5">IF(C59&gt;0,(D59-C59)/C59,"-")</f>
        <v>0.24734982332155478</v>
      </c>
    </row>
    <row r="60" spans="2:5" ht="20.100000000000001" customHeight="1" thickBot="1" x14ac:dyDescent="0.25">
      <c r="B60" s="4" t="s">
        <v>42</v>
      </c>
      <c r="C60" s="5">
        <v>191</v>
      </c>
      <c r="D60" s="5">
        <v>235</v>
      </c>
      <c r="E60" s="6">
        <f t="shared" si="5"/>
        <v>0.23036649214659685</v>
      </c>
    </row>
    <row r="61" spans="2:5" ht="20.100000000000001" customHeight="1" collapsed="1" thickBot="1" x14ac:dyDescent="0.25">
      <c r="B61" s="4" t="s">
        <v>98</v>
      </c>
      <c r="C61" s="6">
        <f>(C59+C60)/C58</f>
        <v>0.87615526802218113</v>
      </c>
      <c r="D61" s="6">
        <f>(D59+D60)/D58</f>
        <v>0.91874999999999996</v>
      </c>
      <c r="E61" s="6">
        <f t="shared" si="5"/>
        <v>4.8615506329113892E-2</v>
      </c>
    </row>
    <row r="62" spans="2:5" ht="20.100000000000001" customHeight="1" thickBot="1" x14ac:dyDescent="0.25">
      <c r="B62" s="4" t="s">
        <v>39</v>
      </c>
      <c r="C62" s="6">
        <v>0.86544342507645255</v>
      </c>
      <c r="D62" s="6">
        <v>0.91927083333333337</v>
      </c>
      <c r="E62" s="6">
        <f t="shared" si="5"/>
        <v>6.2196333922261579E-2</v>
      </c>
    </row>
    <row r="63" spans="2:5" ht="20.100000000000001" customHeight="1" thickBot="1" x14ac:dyDescent="0.25">
      <c r="B63" s="4" t="s">
        <v>40</v>
      </c>
      <c r="C63" s="6">
        <v>0.89252336448598135</v>
      </c>
      <c r="D63" s="6">
        <v>0.91796875</v>
      </c>
      <c r="E63" s="6">
        <f t="shared" si="5"/>
        <v>2.850948952879576E-2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7559</v>
      </c>
      <c r="D70" s="5">
        <v>7891</v>
      </c>
      <c r="E70" s="6">
        <f>IF(C70&gt;0,(D70-C70)/C70,"-")</f>
        <v>4.3921153591744942E-2</v>
      </c>
    </row>
    <row r="71" spans="2:5" ht="20.100000000000001" customHeight="1" thickBot="1" x14ac:dyDescent="0.25">
      <c r="B71" s="4" t="s">
        <v>45</v>
      </c>
      <c r="C71" s="5">
        <v>2548</v>
      </c>
      <c r="D71" s="5">
        <v>2375</v>
      </c>
      <c r="E71" s="6">
        <f t="shared" ref="E71:E77" si="6">IF(C71&gt;0,(D71-C71)/C71,"-")</f>
        <v>-6.7896389324960754E-2</v>
      </c>
    </row>
    <row r="72" spans="2:5" ht="20.100000000000001" customHeight="1" thickBot="1" x14ac:dyDescent="0.25">
      <c r="B72" s="4" t="s">
        <v>43</v>
      </c>
      <c r="C72" s="5">
        <v>50</v>
      </c>
      <c r="D72" s="5">
        <v>79</v>
      </c>
      <c r="E72" s="6">
        <f t="shared" si="6"/>
        <v>0.57999999999999996</v>
      </c>
    </row>
    <row r="73" spans="2:5" ht="20.100000000000001" customHeight="1" thickBot="1" x14ac:dyDescent="0.25">
      <c r="B73" s="4" t="s">
        <v>46</v>
      </c>
      <c r="C73" s="5">
        <v>3009</v>
      </c>
      <c r="D73" s="5">
        <v>3396</v>
      </c>
      <c r="E73" s="6">
        <f t="shared" si="6"/>
        <v>0.12861415752741776</v>
      </c>
    </row>
    <row r="74" spans="2:5" ht="20.100000000000001" customHeight="1" thickBot="1" x14ac:dyDescent="0.25">
      <c r="B74" s="4" t="s">
        <v>47</v>
      </c>
      <c r="C74" s="5">
        <v>1798</v>
      </c>
      <c r="D74" s="5">
        <v>1845</v>
      </c>
      <c r="E74" s="6">
        <f t="shared" si="6"/>
        <v>2.6140155728587321E-2</v>
      </c>
    </row>
    <row r="75" spans="2:5" ht="20.100000000000001" customHeight="1" thickBot="1" x14ac:dyDescent="0.25">
      <c r="B75" s="4" t="s">
        <v>48</v>
      </c>
      <c r="C75" s="5">
        <v>146</v>
      </c>
      <c r="D75" s="5">
        <v>183</v>
      </c>
      <c r="E75" s="6">
        <f t="shared" si="6"/>
        <v>0.25342465753424659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8</v>
      </c>
      <c r="D77" s="5">
        <v>13</v>
      </c>
      <c r="E77" s="6">
        <f t="shared" si="6"/>
        <v>0.625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584</v>
      </c>
      <c r="D90" s="5">
        <v>574</v>
      </c>
      <c r="E90" s="6">
        <f>IF(C90&gt;0,(D90-C90)/C90,"-")</f>
        <v>-1.7123287671232876E-2</v>
      </c>
    </row>
    <row r="91" spans="2:5" ht="29.25" thickBot="1" x14ac:dyDescent="0.25">
      <c r="B91" s="4" t="s">
        <v>52</v>
      </c>
      <c r="C91" s="5">
        <v>345</v>
      </c>
      <c r="D91" s="5">
        <v>328</v>
      </c>
      <c r="E91" s="6">
        <f t="shared" ref="E91:E93" si="7">IF(C91&gt;0,(D91-C91)/C91,"-")</f>
        <v>-4.9275362318840582E-2</v>
      </c>
    </row>
    <row r="92" spans="2:5" ht="29.25" customHeight="1" thickBot="1" x14ac:dyDescent="0.25">
      <c r="B92" s="4" t="s">
        <v>53</v>
      </c>
      <c r="C92" s="5">
        <v>558</v>
      </c>
      <c r="D92" s="5">
        <v>569</v>
      </c>
      <c r="E92" s="6">
        <f t="shared" si="7"/>
        <v>1.9713261648745518E-2</v>
      </c>
    </row>
    <row r="93" spans="2:5" ht="29.25" customHeight="1" thickBot="1" x14ac:dyDescent="0.25">
      <c r="B93" s="4" t="s">
        <v>54</v>
      </c>
      <c r="C93" s="6">
        <f>(C90+C91)/(C90+C91+C92)</f>
        <v>0.62474781439139204</v>
      </c>
      <c r="D93" s="6">
        <f>(D90+D91)/(D90+D91+D92)</f>
        <v>0.61318830727396334</v>
      </c>
      <c r="E93" s="6">
        <f t="shared" si="7"/>
        <v>-1.8502677162127536E-2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1493</v>
      </c>
      <c r="D100" s="5">
        <v>1479</v>
      </c>
      <c r="E100" s="6">
        <f>IF(C100&gt;0,(D100-C100)/C100,"-")</f>
        <v>-9.3770931011386473E-3</v>
      </c>
    </row>
    <row r="101" spans="2:5" ht="20.100000000000001" customHeight="1" thickBot="1" x14ac:dyDescent="0.25">
      <c r="B101" s="4" t="s">
        <v>41</v>
      </c>
      <c r="C101" s="5">
        <v>511</v>
      </c>
      <c r="D101" s="5">
        <v>487</v>
      </c>
      <c r="E101" s="6">
        <f t="shared" ref="E101:E105" si="8">IF(C101&gt;0,(D101-C101)/C101,"-")</f>
        <v>-4.6966731898238745E-2</v>
      </c>
    </row>
    <row r="102" spans="2:5" ht="20.100000000000001" customHeight="1" thickBot="1" x14ac:dyDescent="0.25">
      <c r="B102" s="4" t="s">
        <v>42</v>
      </c>
      <c r="C102" s="5">
        <v>419</v>
      </c>
      <c r="D102" s="5">
        <v>420</v>
      </c>
      <c r="E102" s="6">
        <f t="shared" si="8"/>
        <v>2.3866348448687352E-3</v>
      </c>
    </row>
    <row r="103" spans="2:5" ht="20.100000000000001" customHeight="1" thickBot="1" x14ac:dyDescent="0.25">
      <c r="B103" s="4" t="s">
        <v>98</v>
      </c>
      <c r="C103" s="6">
        <f>(C101+C102)/C100</f>
        <v>0.62290689886135298</v>
      </c>
      <c r="D103" s="6">
        <f>(D101+D102)/D100</f>
        <v>0.61325219743069637</v>
      </c>
      <c r="E103" s="6">
        <f t="shared" si="8"/>
        <v>-1.5499429285989588E-2</v>
      </c>
    </row>
    <row r="104" spans="2:5" ht="20.100000000000001" customHeight="1" thickBot="1" x14ac:dyDescent="0.25">
      <c r="B104" s="4" t="s">
        <v>39</v>
      </c>
      <c r="C104" s="6">
        <v>0.60047003525264397</v>
      </c>
      <c r="D104" s="6">
        <v>0.61180904522613067</v>
      </c>
      <c r="E104" s="6">
        <f t="shared" si="8"/>
        <v>1.8883556726882925E-2</v>
      </c>
    </row>
    <row r="105" spans="2:5" ht="20.100000000000001" customHeight="1" thickBot="1" x14ac:dyDescent="0.25">
      <c r="B105" s="4" t="s">
        <v>40</v>
      </c>
      <c r="C105" s="6">
        <v>0.65264797507788164</v>
      </c>
      <c r="D105" s="6">
        <v>0.6149341142020498</v>
      </c>
      <c r="E105" s="6">
        <f t="shared" si="8"/>
        <v>-5.7785915709508452E-2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1574</v>
      </c>
      <c r="D112" s="5">
        <v>1476</v>
      </c>
      <c r="E112" s="6">
        <f>IF(C112&gt;0,(D112-C112)/C112,"-")</f>
        <v>-6.2261753494282084E-2</v>
      </c>
    </row>
    <row r="113" spans="2:14" ht="15" thickBot="1" x14ac:dyDescent="0.25">
      <c r="B113" s="4" t="s">
        <v>56</v>
      </c>
      <c r="C113" s="5">
        <v>618</v>
      </c>
      <c r="D113" s="5">
        <v>727</v>
      </c>
      <c r="E113" s="6">
        <f t="shared" ref="E113:E114" si="9">IF(C113&gt;0,(D113-C113)/C113,"-")</f>
        <v>0.17637540453074432</v>
      </c>
    </row>
    <row r="114" spans="2:14" ht="15" thickBot="1" x14ac:dyDescent="0.25">
      <c r="B114" s="4" t="s">
        <v>57</v>
      </c>
      <c r="C114" s="5">
        <v>956</v>
      </c>
      <c r="D114" s="5">
        <v>749</v>
      </c>
      <c r="E114" s="6">
        <f t="shared" si="9"/>
        <v>-0.21652719665271966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14</v>
      </c>
      <c r="D128" s="10">
        <v>6</v>
      </c>
      <c r="E128" s="10">
        <v>8</v>
      </c>
      <c r="F128" s="10">
        <v>28</v>
      </c>
      <c r="G128" s="10">
        <v>13</v>
      </c>
      <c r="H128" s="10">
        <v>4</v>
      </c>
      <c r="I128" s="10">
        <v>7</v>
      </c>
      <c r="J128" s="10">
        <v>24</v>
      </c>
      <c r="K128" s="6">
        <f>IF(C128=0,"-",(G128-C128)/C128)</f>
        <v>-7.1428571428571425E-2</v>
      </c>
      <c r="L128" s="6">
        <f t="shared" ref="L128:N133" si="10">IF(D128=0,"-",(H128-D128)/D128)</f>
        <v>-0.33333333333333331</v>
      </c>
      <c r="M128" s="6">
        <f t="shared" si="10"/>
        <v>-0.125</v>
      </c>
      <c r="N128" s="6">
        <f t="shared" si="10"/>
        <v>-0.14285714285714285</v>
      </c>
    </row>
    <row r="129" spans="2:14" ht="15" thickBot="1" x14ac:dyDescent="0.25">
      <c r="B129" s="4" t="s">
        <v>64</v>
      </c>
      <c r="C129" s="10">
        <v>3</v>
      </c>
      <c r="D129" s="10">
        <v>0</v>
      </c>
      <c r="E129" s="10">
        <v>0</v>
      </c>
      <c r="F129" s="10">
        <v>3</v>
      </c>
      <c r="G129" s="10">
        <v>3</v>
      </c>
      <c r="H129" s="10">
        <v>0</v>
      </c>
      <c r="I129" s="10">
        <v>1</v>
      </c>
      <c r="J129" s="10">
        <v>4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0.33333333333333331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15</v>
      </c>
      <c r="H131" s="10">
        <v>0</v>
      </c>
      <c r="I131" s="10">
        <v>0</v>
      </c>
      <c r="J131" s="10">
        <v>15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2</v>
      </c>
      <c r="E132" s="10">
        <v>0</v>
      </c>
      <c r="F132" s="10">
        <v>3</v>
      </c>
      <c r="G132" s="10">
        <v>1</v>
      </c>
      <c r="H132" s="10">
        <v>3</v>
      </c>
      <c r="I132" s="10">
        <v>0</v>
      </c>
      <c r="J132" s="10">
        <v>4</v>
      </c>
      <c r="K132" s="6">
        <f t="shared" si="11"/>
        <v>0</v>
      </c>
      <c r="L132" s="6">
        <f t="shared" si="10"/>
        <v>0.5</v>
      </c>
      <c r="M132" s="6" t="str">
        <f t="shared" si="10"/>
        <v>-</v>
      </c>
      <c r="N132" s="6">
        <f t="shared" si="10"/>
        <v>0.33333333333333331</v>
      </c>
    </row>
    <row r="133" spans="2:14" ht="15" thickBot="1" x14ac:dyDescent="0.25">
      <c r="B133" s="4" t="s">
        <v>68</v>
      </c>
      <c r="C133" s="10">
        <v>18</v>
      </c>
      <c r="D133" s="10">
        <v>8</v>
      </c>
      <c r="E133" s="10">
        <v>8</v>
      </c>
      <c r="F133" s="10">
        <v>34</v>
      </c>
      <c r="G133" s="10">
        <v>32</v>
      </c>
      <c r="H133" s="10">
        <v>7</v>
      </c>
      <c r="I133" s="10">
        <v>8</v>
      </c>
      <c r="J133" s="10">
        <v>47</v>
      </c>
      <c r="K133" s="6">
        <f t="shared" si="11"/>
        <v>0.77777777777777779</v>
      </c>
      <c r="L133" s="6">
        <f t="shared" si="10"/>
        <v>-0.125</v>
      </c>
      <c r="M133" s="6">
        <f t="shared" si="10"/>
        <v>0</v>
      </c>
      <c r="N133" s="6">
        <f t="shared" si="10"/>
        <v>0.38235294117647056</v>
      </c>
    </row>
    <row r="134" spans="2:14" ht="15" thickBot="1" x14ac:dyDescent="0.25">
      <c r="B134" s="4" t="s">
        <v>36</v>
      </c>
      <c r="C134" s="6">
        <f>IF(C128=0,"-",C128/(C128+C129))</f>
        <v>0.82352941176470584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0.90322580645161288</v>
      </c>
      <c r="G134" s="6">
        <f t="shared" si="12"/>
        <v>0.8125</v>
      </c>
      <c r="H134" s="6">
        <f t="shared" si="12"/>
        <v>1</v>
      </c>
      <c r="I134" s="6">
        <f t="shared" si="12"/>
        <v>0.875</v>
      </c>
      <c r="J134" s="6">
        <f t="shared" si="12"/>
        <v>0.8571428571428571</v>
      </c>
      <c r="K134" s="6">
        <f>IF(OR(C134="-",G134="-"),"-",(G134-C134)/C134)</f>
        <v>-1.3392857142857095E-2</v>
      </c>
      <c r="L134" s="6">
        <f t="shared" ref="L134:N135" si="13">IF(OR(D134="-",H134="-"),"-",(H134-D134)/D134)</f>
        <v>0</v>
      </c>
      <c r="M134" s="6">
        <f t="shared" si="13"/>
        <v>-0.125</v>
      </c>
      <c r="N134" s="6">
        <f t="shared" si="13"/>
        <v>-5.1020408163265335E-2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81</v>
      </c>
      <c r="D143" s="10">
        <v>0</v>
      </c>
      <c r="E143" s="10">
        <v>2</v>
      </c>
      <c r="F143" s="10">
        <v>83</v>
      </c>
      <c r="G143" s="10">
        <v>95</v>
      </c>
      <c r="H143" s="10">
        <v>0</v>
      </c>
      <c r="I143" s="10">
        <v>2</v>
      </c>
      <c r="J143" s="10">
        <v>97</v>
      </c>
      <c r="K143" s="6">
        <f>IF(C143=0,"-",(G143-C143)/C143)</f>
        <v>0.1728395061728395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0.16867469879518071</v>
      </c>
    </row>
    <row r="144" spans="2:14" ht="15" thickBot="1" x14ac:dyDescent="0.25">
      <c r="B144" s="4" t="s">
        <v>72</v>
      </c>
      <c r="C144" s="10">
        <v>20</v>
      </c>
      <c r="D144" s="10">
        <v>0</v>
      </c>
      <c r="E144" s="10">
        <v>2</v>
      </c>
      <c r="F144" s="10">
        <v>22</v>
      </c>
      <c r="G144" s="10">
        <v>35</v>
      </c>
      <c r="H144" s="10">
        <v>0</v>
      </c>
      <c r="I144" s="10">
        <v>2</v>
      </c>
      <c r="J144" s="10">
        <v>37</v>
      </c>
      <c r="K144" s="6">
        <f t="shared" ref="K144:K147" si="16">IF(C144=0,"-",(G144-C144)/C144)</f>
        <v>0.75</v>
      </c>
      <c r="L144" s="6" t="str">
        <f t="shared" si="15"/>
        <v>-</v>
      </c>
      <c r="M144" s="6">
        <f t="shared" si="15"/>
        <v>0</v>
      </c>
      <c r="N144" s="6">
        <f t="shared" si="15"/>
        <v>0.68181818181818177</v>
      </c>
    </row>
    <row r="145" spans="2:14" ht="15" thickBot="1" x14ac:dyDescent="0.25">
      <c r="B145" s="4" t="s">
        <v>73</v>
      </c>
      <c r="C145" s="10">
        <v>226</v>
      </c>
      <c r="D145" s="10">
        <v>0</v>
      </c>
      <c r="E145" s="10">
        <v>9</v>
      </c>
      <c r="F145" s="10">
        <v>235</v>
      </c>
      <c r="G145" s="10">
        <v>232</v>
      </c>
      <c r="H145" s="10">
        <v>0</v>
      </c>
      <c r="I145" s="10">
        <v>15</v>
      </c>
      <c r="J145" s="10">
        <v>247</v>
      </c>
      <c r="K145" s="6">
        <f t="shared" si="16"/>
        <v>2.6548672566371681E-2</v>
      </c>
      <c r="L145" s="6" t="str">
        <f t="shared" si="15"/>
        <v>-</v>
      </c>
      <c r="M145" s="6">
        <f t="shared" si="15"/>
        <v>0.66666666666666663</v>
      </c>
      <c r="N145" s="6">
        <f t="shared" si="15"/>
        <v>5.106382978723404E-2</v>
      </c>
    </row>
    <row r="146" spans="2:14" ht="15" thickBot="1" x14ac:dyDescent="0.25">
      <c r="B146" s="4" t="s">
        <v>74</v>
      </c>
      <c r="C146" s="10">
        <v>91</v>
      </c>
      <c r="D146" s="10">
        <v>0</v>
      </c>
      <c r="E146" s="10">
        <v>9</v>
      </c>
      <c r="F146" s="10">
        <v>100</v>
      </c>
      <c r="G146" s="10">
        <v>86</v>
      </c>
      <c r="H146" s="10">
        <v>0</v>
      </c>
      <c r="I146" s="10">
        <v>3</v>
      </c>
      <c r="J146" s="10">
        <v>89</v>
      </c>
      <c r="K146" s="6">
        <f t="shared" si="16"/>
        <v>-5.4945054945054944E-2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-0.11</v>
      </c>
    </row>
    <row r="147" spans="2:14" ht="15" thickBot="1" x14ac:dyDescent="0.25">
      <c r="B147" s="4" t="s">
        <v>75</v>
      </c>
      <c r="C147" s="10">
        <v>18</v>
      </c>
      <c r="D147" s="10">
        <v>0</v>
      </c>
      <c r="E147" s="10">
        <v>4</v>
      </c>
      <c r="F147" s="10">
        <v>22</v>
      </c>
      <c r="G147" s="10">
        <v>16</v>
      </c>
      <c r="H147" s="10">
        <v>0</v>
      </c>
      <c r="I147" s="10">
        <v>4</v>
      </c>
      <c r="J147" s="10">
        <v>20</v>
      </c>
      <c r="K147" s="6">
        <f t="shared" si="16"/>
        <v>-0.1111111111111111</v>
      </c>
      <c r="L147" s="6" t="str">
        <f t="shared" si="15"/>
        <v>-</v>
      </c>
      <c r="M147" s="6">
        <f t="shared" si="15"/>
        <v>0</v>
      </c>
      <c r="N147" s="6">
        <f t="shared" si="15"/>
        <v>-9.0909090909090912E-2</v>
      </c>
    </row>
    <row r="148" spans="2:14" ht="15" thickBot="1" x14ac:dyDescent="0.25">
      <c r="B148" s="7" t="s">
        <v>68</v>
      </c>
      <c r="C148" s="10">
        <v>436</v>
      </c>
      <c r="D148" s="10">
        <v>0</v>
      </c>
      <c r="E148" s="10">
        <v>26</v>
      </c>
      <c r="F148" s="10">
        <v>462</v>
      </c>
      <c r="G148" s="10">
        <v>464</v>
      </c>
      <c r="H148" s="10">
        <v>0</v>
      </c>
      <c r="I148" s="10">
        <v>26</v>
      </c>
      <c r="J148" s="10">
        <v>490</v>
      </c>
      <c r="K148" s="6">
        <f t="shared" ref="K148" si="17">IF(C148=0,"-",(G148-C148)/C148)</f>
        <v>6.4220183486238536E-2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6.0606060606060608E-2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0.26384364820846906</v>
      </c>
      <c r="D149" s="6" t="str">
        <f t="shared" si="21"/>
        <v>-</v>
      </c>
      <c r="E149" s="6">
        <f t="shared" si="21"/>
        <v>0.18181818181818182</v>
      </c>
      <c r="F149" s="6">
        <f t="shared" si="21"/>
        <v>0.2610062893081761</v>
      </c>
      <c r="G149" s="6">
        <f t="shared" si="21"/>
        <v>0.29051987767584098</v>
      </c>
      <c r="H149" s="6" t="str">
        <f t="shared" si="21"/>
        <v>-</v>
      </c>
      <c r="I149" s="6">
        <f t="shared" si="21"/>
        <v>0.11764705882352941</v>
      </c>
      <c r="J149" s="6">
        <f t="shared" si="21"/>
        <v>0.28197674418604651</v>
      </c>
      <c r="K149" s="6">
        <f>IF(OR(C149="-",G149="-"),"-",(G149-C149)/C149)</f>
        <v>0.10110620304300219</v>
      </c>
      <c r="L149" s="6" t="str">
        <f t="shared" ref="L149:N150" si="22">IF(OR(D149="-",H149="-"),"-",(H149-D149)/D149)</f>
        <v>-</v>
      </c>
      <c r="M149" s="6">
        <f t="shared" si="22"/>
        <v>-0.35294117647058826</v>
      </c>
      <c r="N149" s="6">
        <f t="shared" si="22"/>
        <v>8.034463435135894E-2</v>
      </c>
    </row>
    <row r="150" spans="2:14" ht="29.25" thickBot="1" x14ac:dyDescent="0.25">
      <c r="B150" s="7" t="s">
        <v>77</v>
      </c>
      <c r="C150" s="6">
        <f t="shared" si="21"/>
        <v>0.18018018018018017</v>
      </c>
      <c r="D150" s="6" t="str">
        <f t="shared" si="21"/>
        <v>-</v>
      </c>
      <c r="E150" s="6">
        <f t="shared" si="21"/>
        <v>0.18181818181818182</v>
      </c>
      <c r="F150" s="6">
        <f t="shared" si="21"/>
        <v>0.18032786885245902</v>
      </c>
      <c r="G150" s="6">
        <f t="shared" si="21"/>
        <v>0.28925619834710742</v>
      </c>
      <c r="H150" s="6" t="str">
        <f t="shared" si="21"/>
        <v>-</v>
      </c>
      <c r="I150" s="6">
        <f t="shared" si="21"/>
        <v>0.4</v>
      </c>
      <c r="J150" s="6">
        <f t="shared" si="21"/>
        <v>0.29365079365079366</v>
      </c>
      <c r="K150" s="6">
        <f>IF(OR(C150="-",G150="-"),"-",(G150-C150)/C150)</f>
        <v>0.60537190082644621</v>
      </c>
      <c r="L150" s="6" t="str">
        <f t="shared" si="22"/>
        <v>-</v>
      </c>
      <c r="M150" s="6">
        <f t="shared" si="22"/>
        <v>1.2</v>
      </c>
      <c r="N150" s="6">
        <f t="shared" si="22"/>
        <v>0.62842712842712845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326</v>
      </c>
      <c r="D157" s="19">
        <v>317</v>
      </c>
      <c r="E157" s="18">
        <f>IF(C157=0,"-",(D157-C157)/C157)</f>
        <v>-2.7607361963190184E-2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87</v>
      </c>
      <c r="D158" s="19">
        <v>128</v>
      </c>
      <c r="E158" s="18">
        <f t="shared" ref="E158:E159" si="23">IF(C158=0,"-",(D158-C158)/C158)</f>
        <v>0.47126436781609193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12</v>
      </c>
      <c r="D159" s="19">
        <v>9</v>
      </c>
      <c r="E159" s="18">
        <f t="shared" si="23"/>
        <v>-0.25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0.76705882352941179</v>
      </c>
      <c r="D160" s="18">
        <f>IF(D157=0,"-",D157/(D157+D158+D159))</f>
        <v>0.69823788546255505</v>
      </c>
      <c r="E160" s="18">
        <f>IF(OR(C160="-",D160="-"),"-",(D160-C160)/C160)</f>
        <v>-8.9720548093294827E-2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31</v>
      </c>
      <c r="D166" s="5">
        <v>28</v>
      </c>
      <c r="E166" s="6">
        <f>IF(C166=0,"-",(D166-C166)/C166)</f>
        <v>-9.6774193548387094E-2</v>
      </c>
    </row>
    <row r="167" spans="2:14" ht="20.100000000000001" customHeight="1" thickBot="1" x14ac:dyDescent="0.25">
      <c r="B167" s="4" t="s">
        <v>41</v>
      </c>
      <c r="C167" s="5">
        <v>21</v>
      </c>
      <c r="D167" s="5">
        <v>15</v>
      </c>
      <c r="E167" s="6">
        <f t="shared" ref="E167:E168" si="24">IF(C167=0,"-",(D167-C167)/C167)</f>
        <v>-0.2857142857142857</v>
      </c>
    </row>
    <row r="168" spans="2:14" ht="20.100000000000001" customHeight="1" thickBot="1" x14ac:dyDescent="0.25">
      <c r="B168" s="4" t="s">
        <v>42</v>
      </c>
      <c r="C168" s="5">
        <v>7</v>
      </c>
      <c r="D168" s="5">
        <v>9</v>
      </c>
      <c r="E168" s="6">
        <f t="shared" si="24"/>
        <v>0.2857142857142857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0.90322580645161288</v>
      </c>
      <c r="D169" s="6">
        <f>IF(D166=0,"-",(D167+D168)/D166)</f>
        <v>0.8571428571428571</v>
      </c>
      <c r="E169" s="6">
        <f t="shared" ref="E169:E171" si="25">IF(OR(C169="-",D169="-"),"-",(D169-C169)/C169)</f>
        <v>-5.1020408163265335E-2</v>
      </c>
    </row>
    <row r="170" spans="2:14" ht="20.100000000000001" customHeight="1" thickBot="1" x14ac:dyDescent="0.25">
      <c r="B170" s="4" t="s">
        <v>39</v>
      </c>
      <c r="C170" s="6">
        <v>0.95454545454545459</v>
      </c>
      <c r="D170" s="6">
        <v>0.88235294117647056</v>
      </c>
      <c r="E170" s="6">
        <f t="shared" si="25"/>
        <v>-7.5630252100840401E-2</v>
      </c>
    </row>
    <row r="171" spans="2:14" ht="20.100000000000001" customHeight="1" thickBot="1" x14ac:dyDescent="0.25">
      <c r="B171" s="4" t="s">
        <v>40</v>
      </c>
      <c r="C171" s="6">
        <v>0.77777777777777779</v>
      </c>
      <c r="D171" s="6">
        <v>0.81818181818181823</v>
      </c>
      <c r="E171" s="6">
        <f t="shared" si="25"/>
        <v>5.1948051948051993E-2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60</v>
      </c>
      <c r="D178" s="5">
        <v>96</v>
      </c>
      <c r="E178" s="6">
        <f>IF(C178=0,"-",(D178-C178)/C178)</f>
        <v>0.6</v>
      </c>
      <c r="H178" s="13"/>
    </row>
    <row r="179" spans="2:8" ht="15" thickBot="1" x14ac:dyDescent="0.25">
      <c r="B179" s="4" t="s">
        <v>43</v>
      </c>
      <c r="C179" s="5">
        <v>43</v>
      </c>
      <c r="D179" s="5">
        <v>78</v>
      </c>
      <c r="E179" s="6">
        <f t="shared" ref="E179:E185" si="26">IF(C179=0,"-",(D179-C179)/C179)</f>
        <v>0.81395348837209303</v>
      </c>
      <c r="H179" s="13"/>
    </row>
    <row r="180" spans="2:8" ht="15" thickBot="1" x14ac:dyDescent="0.25">
      <c r="B180" s="4" t="s">
        <v>47</v>
      </c>
      <c r="C180" s="5">
        <v>14</v>
      </c>
      <c r="D180" s="5">
        <v>6</v>
      </c>
      <c r="E180" s="6">
        <f t="shared" si="26"/>
        <v>-0.5714285714285714</v>
      </c>
      <c r="H180" s="13"/>
    </row>
    <row r="181" spans="2:8" ht="15" thickBot="1" x14ac:dyDescent="0.25">
      <c r="B181" s="4" t="s">
        <v>78</v>
      </c>
      <c r="C181" s="5">
        <v>3</v>
      </c>
      <c r="D181" s="5">
        <v>12</v>
      </c>
      <c r="E181" s="6">
        <f t="shared" si="26"/>
        <v>3</v>
      </c>
      <c r="H181" s="13"/>
    </row>
    <row r="182" spans="2:8" ht="15" thickBot="1" x14ac:dyDescent="0.25">
      <c r="B182" s="15" t="s">
        <v>79</v>
      </c>
      <c r="C182" s="5">
        <v>490</v>
      </c>
      <c r="D182" s="5">
        <v>391</v>
      </c>
      <c r="E182" s="6">
        <f t="shared" si="26"/>
        <v>-0.20204081632653062</v>
      </c>
      <c r="H182" s="13"/>
    </row>
    <row r="183" spans="2:8" ht="15" thickBot="1" x14ac:dyDescent="0.25">
      <c r="B183" s="4" t="s">
        <v>47</v>
      </c>
      <c r="C183" s="5">
        <v>464</v>
      </c>
      <c r="D183" s="5">
        <v>367</v>
      </c>
      <c r="E183" s="6">
        <f t="shared" si="26"/>
        <v>-0.20905172413793102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26</v>
      </c>
      <c r="D185" s="5">
        <v>24</v>
      </c>
      <c r="E185" s="6">
        <f t="shared" si="26"/>
        <v>-7.6923076923076927E-2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14</v>
      </c>
      <c r="D197" s="5">
        <v>12</v>
      </c>
      <c r="E197" s="6">
        <f t="shared" ref="E197:E200" si="27">IF(C197=0,"-",(D197-C197)/C197)</f>
        <v>-0.14285714285714285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14</v>
      </c>
      <c r="D199" s="5">
        <v>12</v>
      </c>
      <c r="E199" s="6">
        <f t="shared" si="27"/>
        <v>-0.14285714285714285</v>
      </c>
    </row>
    <row r="200" spans="2:5" ht="15" thickBot="1" x14ac:dyDescent="0.25">
      <c r="B200" s="4" t="s">
        <v>85</v>
      </c>
      <c r="C200" s="5">
        <v>12</v>
      </c>
      <c r="D200" s="5">
        <v>11</v>
      </c>
      <c r="E200" s="6">
        <f t="shared" si="27"/>
        <v>-8.3333333333333329E-2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14</v>
      </c>
      <c r="D208" s="5">
        <v>12</v>
      </c>
      <c r="E208" s="6">
        <f t="shared" si="28"/>
        <v>-0.14285714285714285</v>
      </c>
    </row>
    <row r="209" spans="2:5" ht="20.100000000000001" customHeight="1" thickBot="1" x14ac:dyDescent="0.25">
      <c r="B209" s="17" t="s">
        <v>86</v>
      </c>
      <c r="C209" s="5">
        <v>11</v>
      </c>
      <c r="D209" s="5">
        <v>11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3</v>
      </c>
      <c r="D210" s="5">
        <v>1</v>
      </c>
      <c r="E210" s="6">
        <f t="shared" si="28"/>
        <v>-0.66666666666666663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17</v>
      </c>
      <c r="D221" s="5">
        <v>14</v>
      </c>
      <c r="E221" s="6">
        <f t="shared" ref="E221:E223" si="30">IF(C221=0,"-",(D221-C221)/C221)</f>
        <v>-0.17647058823529413</v>
      </c>
    </row>
    <row r="222" spans="2:5" ht="15" thickBot="1" x14ac:dyDescent="0.25">
      <c r="B222" s="16" t="s">
        <v>92</v>
      </c>
      <c r="C222" s="5">
        <v>15</v>
      </c>
      <c r="D222" s="5">
        <v>14</v>
      </c>
      <c r="E222" s="6">
        <f t="shared" si="30"/>
        <v>-6.6666666666666666E-2</v>
      </c>
    </row>
    <row r="223" spans="2:5" ht="15" thickBot="1" x14ac:dyDescent="0.25">
      <c r="B223" s="16" t="s">
        <v>93</v>
      </c>
      <c r="C223" s="5">
        <v>39</v>
      </c>
      <c r="D223" s="5">
        <v>41</v>
      </c>
      <c r="E223" s="6">
        <f t="shared" si="30"/>
        <v>5.128205128205128E-2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6292</v>
      </c>
      <c r="D14" s="5">
        <v>6695</v>
      </c>
      <c r="E14" s="6">
        <f>IF(C14&gt;0,(D14-C14)/C14)</f>
        <v>6.4049586776859499E-2</v>
      </c>
    </row>
    <row r="15" spans="1:5" ht="20.100000000000001" customHeight="1" thickBot="1" x14ac:dyDescent="0.25">
      <c r="B15" s="4" t="s">
        <v>17</v>
      </c>
      <c r="C15" s="5">
        <v>6046</v>
      </c>
      <c r="D15" s="5">
        <v>6224</v>
      </c>
      <c r="E15" s="6">
        <f t="shared" ref="E15:E25" si="0">IF(C15&gt;0,(D15-C15)/C15)</f>
        <v>2.9440952695997353E-2</v>
      </c>
    </row>
    <row r="16" spans="1:5" ht="20.100000000000001" customHeight="1" thickBot="1" x14ac:dyDescent="0.25">
      <c r="B16" s="4" t="s">
        <v>18</v>
      </c>
      <c r="C16" s="5">
        <v>3736</v>
      </c>
      <c r="D16" s="5">
        <v>3672</v>
      </c>
      <c r="E16" s="6">
        <f t="shared" si="0"/>
        <v>-1.7130620985010708E-2</v>
      </c>
    </row>
    <row r="17" spans="2:5" ht="20.100000000000001" customHeight="1" thickBot="1" x14ac:dyDescent="0.25">
      <c r="B17" s="4" t="s">
        <v>19</v>
      </c>
      <c r="C17" s="5">
        <v>2310</v>
      </c>
      <c r="D17" s="5">
        <v>2552</v>
      </c>
      <c r="E17" s="6">
        <f t="shared" si="0"/>
        <v>0.10476190476190476</v>
      </c>
    </row>
    <row r="18" spans="2:5" ht="20.100000000000001" customHeight="1" thickBot="1" x14ac:dyDescent="0.25">
      <c r="B18" s="4" t="s">
        <v>100</v>
      </c>
      <c r="C18" s="5">
        <v>16</v>
      </c>
      <c r="D18" s="5">
        <v>5</v>
      </c>
      <c r="E18" s="6">
        <f>IF(C18=0,"-",(D18-C18)/C18)</f>
        <v>-0.6875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2</v>
      </c>
      <c r="E19" s="6">
        <f>IF(C19=0,"-",(D19-C19)/C19)</f>
        <v>1</v>
      </c>
    </row>
    <row r="20" spans="2:5" ht="20.100000000000001" customHeight="1" thickBot="1" x14ac:dyDescent="0.25">
      <c r="B20" s="4" t="s">
        <v>20</v>
      </c>
      <c r="C20" s="6">
        <f>C17/C15</f>
        <v>0.38207079060535892</v>
      </c>
      <c r="D20" s="6">
        <f>D17/D15</f>
        <v>0.41002570694087404</v>
      </c>
      <c r="E20" s="6">
        <f t="shared" si="0"/>
        <v>7.3166850287672891E-2</v>
      </c>
    </row>
    <row r="21" spans="2:5" ht="30" customHeight="1" thickBot="1" x14ac:dyDescent="0.25">
      <c r="B21" s="4" t="s">
        <v>23</v>
      </c>
      <c r="C21" s="5">
        <v>723</v>
      </c>
      <c r="D21" s="5">
        <v>804</v>
      </c>
      <c r="E21" s="6">
        <f t="shared" si="0"/>
        <v>0.11203319502074689</v>
      </c>
    </row>
    <row r="22" spans="2:5" ht="20.100000000000001" customHeight="1" thickBot="1" x14ac:dyDescent="0.25">
      <c r="B22" s="4" t="s">
        <v>24</v>
      </c>
      <c r="C22" s="5">
        <v>408</v>
      </c>
      <c r="D22" s="5">
        <v>431</v>
      </c>
      <c r="E22" s="6">
        <f t="shared" si="0"/>
        <v>5.6372549019607844E-2</v>
      </c>
    </row>
    <row r="23" spans="2:5" ht="20.100000000000001" customHeight="1" thickBot="1" x14ac:dyDescent="0.25">
      <c r="B23" s="4" t="s">
        <v>25</v>
      </c>
      <c r="C23" s="5">
        <v>315</v>
      </c>
      <c r="D23" s="5">
        <v>373</v>
      </c>
      <c r="E23" s="6">
        <f t="shared" si="0"/>
        <v>0.18412698412698414</v>
      </c>
    </row>
    <row r="24" spans="2:5" ht="20.100000000000001" customHeight="1" thickBot="1" x14ac:dyDescent="0.25">
      <c r="B24" s="4" t="s">
        <v>21</v>
      </c>
      <c r="C24" s="6">
        <f>C23/C21</f>
        <v>0.43568464730290457</v>
      </c>
      <c r="D24" s="6">
        <f t="shared" ref="D24" si="1">D23/D21</f>
        <v>0.46393034825870649</v>
      </c>
      <c r="E24" s="6">
        <f t="shared" si="0"/>
        <v>6.4830608860459646E-2</v>
      </c>
    </row>
    <row r="25" spans="2:5" ht="20.100000000000001" customHeight="1" thickBot="1" x14ac:dyDescent="0.25">
      <c r="B25" s="7" t="s">
        <v>26</v>
      </c>
      <c r="C25" s="6">
        <v>0.22364156981142125</v>
      </c>
      <c r="D25" s="6">
        <v>0.23022579068909788</v>
      </c>
      <c r="E25" s="6">
        <f t="shared" si="0"/>
        <v>2.9440952695997287E-2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1316</v>
      </c>
      <c r="D34" s="5">
        <v>1205</v>
      </c>
      <c r="E34" s="6">
        <f>IF(C34&gt;0,(D34-C34)/C34,"-")</f>
        <v>-8.4346504559270521E-2</v>
      </c>
    </row>
    <row r="35" spans="2:5" ht="20.100000000000001" customHeight="1" thickBot="1" x14ac:dyDescent="0.25">
      <c r="B35" s="4" t="s">
        <v>29</v>
      </c>
      <c r="C35" s="5">
        <v>13</v>
      </c>
      <c r="D35" s="5">
        <v>8</v>
      </c>
      <c r="E35" s="6">
        <f t="shared" ref="E35:E37" si="2">IF(C35&gt;0,(D35-C35)/C35,"-")</f>
        <v>-0.38461538461538464</v>
      </c>
    </row>
    <row r="36" spans="2:5" ht="20.100000000000001" customHeight="1" thickBot="1" x14ac:dyDescent="0.25">
      <c r="B36" s="4" t="s">
        <v>28</v>
      </c>
      <c r="C36" s="5">
        <v>1033</v>
      </c>
      <c r="D36" s="5">
        <v>959</v>
      </c>
      <c r="E36" s="6">
        <f t="shared" si="2"/>
        <v>-7.1636011616650536E-2</v>
      </c>
    </row>
    <row r="37" spans="2:5" ht="20.100000000000001" customHeight="1" thickBot="1" x14ac:dyDescent="0.25">
      <c r="B37" s="4" t="s">
        <v>30</v>
      </c>
      <c r="C37" s="5">
        <v>270</v>
      </c>
      <c r="D37" s="5">
        <v>238</v>
      </c>
      <c r="E37" s="6">
        <f t="shared" si="2"/>
        <v>-0.11851851851851852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1166</v>
      </c>
      <c r="D44" s="5">
        <v>1123</v>
      </c>
      <c r="E44" s="6">
        <f>IF(C44&gt;0,(D44-C44)/C44,"-")</f>
        <v>-3.687821612349914E-2</v>
      </c>
    </row>
    <row r="45" spans="2:5" ht="20.100000000000001" customHeight="1" thickBot="1" x14ac:dyDescent="0.25">
      <c r="B45" s="4" t="s">
        <v>34</v>
      </c>
      <c r="C45" s="5">
        <v>105</v>
      </c>
      <c r="D45" s="5">
        <v>97</v>
      </c>
      <c r="E45" s="6">
        <f t="shared" ref="E45:E51" si="3">IF(C45&gt;0,(D45-C45)/C45,"-")</f>
        <v>-7.6190476190476197E-2</v>
      </c>
    </row>
    <row r="46" spans="2:5" ht="20.100000000000001" customHeight="1" thickBot="1" x14ac:dyDescent="0.25">
      <c r="B46" s="4" t="s">
        <v>31</v>
      </c>
      <c r="C46" s="5">
        <v>166</v>
      </c>
      <c r="D46" s="5">
        <v>139</v>
      </c>
      <c r="E46" s="6">
        <f t="shared" si="3"/>
        <v>-0.16265060240963855</v>
      </c>
    </row>
    <row r="47" spans="2:5" ht="20.100000000000001" customHeight="1" thickBot="1" x14ac:dyDescent="0.25">
      <c r="B47" s="4" t="s">
        <v>32</v>
      </c>
      <c r="C47" s="5">
        <v>1857</v>
      </c>
      <c r="D47" s="5">
        <v>1860</v>
      </c>
      <c r="E47" s="6">
        <f t="shared" si="3"/>
        <v>1.6155088852988692E-3</v>
      </c>
    </row>
    <row r="48" spans="2:5" ht="20.100000000000001" customHeight="1" thickBot="1" x14ac:dyDescent="0.25">
      <c r="B48" s="4" t="s">
        <v>35</v>
      </c>
      <c r="C48" s="5">
        <v>1125</v>
      </c>
      <c r="D48" s="5">
        <v>1157</v>
      </c>
      <c r="E48" s="6">
        <f t="shared" si="3"/>
        <v>2.8444444444444446E-2</v>
      </c>
    </row>
    <row r="49" spans="2:5" ht="20.100000000000001" customHeight="1" thickBot="1" x14ac:dyDescent="0.25">
      <c r="B49" s="4" t="s">
        <v>67</v>
      </c>
      <c r="C49" s="5">
        <v>1460</v>
      </c>
      <c r="D49" s="5">
        <v>1685</v>
      </c>
      <c r="E49" s="6">
        <f t="shared" si="3"/>
        <v>0.1541095890410959</v>
      </c>
    </row>
    <row r="50" spans="2:5" ht="20.100000000000001" customHeight="1" collapsed="1" thickBot="1" x14ac:dyDescent="0.25">
      <c r="B50" s="4" t="s">
        <v>36</v>
      </c>
      <c r="C50" s="6">
        <f>C44/(C44+C45)</f>
        <v>0.91738788355625489</v>
      </c>
      <c r="D50" s="6">
        <f>D44/(D44+D45)</f>
        <v>0.92049180327868851</v>
      </c>
      <c r="E50" s="6">
        <f t="shared" si="3"/>
        <v>3.38343221887919E-3</v>
      </c>
    </row>
    <row r="51" spans="2:5" ht="20.100000000000001" customHeight="1" thickBot="1" x14ac:dyDescent="0.25">
      <c r="B51" s="4" t="s">
        <v>37</v>
      </c>
      <c r="C51" s="6">
        <f>C47/(C46+C47)</f>
        <v>0.91794364804745432</v>
      </c>
      <c r="D51" s="6">
        <f t="shared" ref="D51" si="4">D47/(D46+D47)</f>
        <v>0.9304652326163082</v>
      </c>
      <c r="E51" s="6">
        <f t="shared" si="3"/>
        <v>1.3640907691325473E-2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1274</v>
      </c>
      <c r="D58" s="5">
        <v>1223</v>
      </c>
      <c r="E58" s="6">
        <f>IF(C58&gt;0,(D58-C58)/C58,"-")</f>
        <v>-4.0031397174254316E-2</v>
      </c>
    </row>
    <row r="59" spans="2:5" ht="20.100000000000001" customHeight="1" thickBot="1" x14ac:dyDescent="0.25">
      <c r="B59" s="4" t="s">
        <v>41</v>
      </c>
      <c r="C59" s="5">
        <v>726</v>
      </c>
      <c r="D59" s="5">
        <v>694</v>
      </c>
      <c r="E59" s="6">
        <f t="shared" ref="E59:E63" si="5">IF(C59&gt;0,(D59-C59)/C59,"-")</f>
        <v>-4.4077134986225897E-2</v>
      </c>
    </row>
    <row r="60" spans="2:5" ht="20.100000000000001" customHeight="1" thickBot="1" x14ac:dyDescent="0.25">
      <c r="B60" s="4" t="s">
        <v>42</v>
      </c>
      <c r="C60" s="5">
        <v>440</v>
      </c>
      <c r="D60" s="5">
        <v>432</v>
      </c>
      <c r="E60" s="6">
        <f t="shared" si="5"/>
        <v>-1.8181818181818181E-2</v>
      </c>
    </row>
    <row r="61" spans="2:5" ht="20.100000000000001" customHeight="1" collapsed="1" thickBot="1" x14ac:dyDescent="0.25">
      <c r="B61" s="4" t="s">
        <v>98</v>
      </c>
      <c r="C61" s="6">
        <f>(C59+C60)/C58</f>
        <v>0.9152276295133438</v>
      </c>
      <c r="D61" s="6">
        <f>(D59+D60)/D58</f>
        <v>0.92068683565004084</v>
      </c>
      <c r="E61" s="6">
        <f t="shared" si="5"/>
        <v>5.9648615936123712E-3</v>
      </c>
    </row>
    <row r="62" spans="2:5" ht="20.100000000000001" customHeight="1" thickBot="1" x14ac:dyDescent="0.25">
      <c r="B62" s="4" t="s">
        <v>39</v>
      </c>
      <c r="C62" s="6">
        <v>0.89629629629629626</v>
      </c>
      <c r="D62" s="6">
        <v>0.9024707412223667</v>
      </c>
      <c r="E62" s="6">
        <f t="shared" si="5"/>
        <v>6.8888435125579331E-3</v>
      </c>
    </row>
    <row r="63" spans="2:5" ht="20.100000000000001" customHeight="1" thickBot="1" x14ac:dyDescent="0.25">
      <c r="B63" s="4" t="s">
        <v>40</v>
      </c>
      <c r="C63" s="6">
        <v>0.94827586206896552</v>
      </c>
      <c r="D63" s="6">
        <v>0.95154185022026427</v>
      </c>
      <c r="E63" s="6">
        <f t="shared" si="5"/>
        <v>3.4441329595514079E-3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7464</v>
      </c>
      <c r="D70" s="5">
        <v>7756</v>
      </c>
      <c r="E70" s="6">
        <f>IF(C70&gt;0,(D70-C70)/C70,"-")</f>
        <v>3.9121114683815648E-2</v>
      </c>
    </row>
    <row r="71" spans="2:5" ht="20.100000000000001" customHeight="1" thickBot="1" x14ac:dyDescent="0.25">
      <c r="B71" s="4" t="s">
        <v>45</v>
      </c>
      <c r="C71" s="5">
        <v>2093</v>
      </c>
      <c r="D71" s="5">
        <v>1958</v>
      </c>
      <c r="E71" s="6">
        <f t="shared" ref="E71:E77" si="6">IF(C71&gt;0,(D71-C71)/C71,"-")</f>
        <v>-6.4500716674629713E-2</v>
      </c>
    </row>
    <row r="72" spans="2:5" ht="20.100000000000001" customHeight="1" thickBot="1" x14ac:dyDescent="0.25">
      <c r="B72" s="4" t="s">
        <v>43</v>
      </c>
      <c r="C72" s="5">
        <v>21</v>
      </c>
      <c r="D72" s="5">
        <v>17</v>
      </c>
      <c r="E72" s="6">
        <f t="shared" si="6"/>
        <v>-0.19047619047619047</v>
      </c>
    </row>
    <row r="73" spans="2:5" ht="20.100000000000001" customHeight="1" thickBot="1" x14ac:dyDescent="0.25">
      <c r="B73" s="4" t="s">
        <v>46</v>
      </c>
      <c r="C73" s="5">
        <v>3887</v>
      </c>
      <c r="D73" s="5">
        <v>4262</v>
      </c>
      <c r="E73" s="6">
        <f t="shared" si="6"/>
        <v>9.6475430923591454E-2</v>
      </c>
    </row>
    <row r="74" spans="2:5" ht="20.100000000000001" customHeight="1" thickBot="1" x14ac:dyDescent="0.25">
      <c r="B74" s="4" t="s">
        <v>47</v>
      </c>
      <c r="C74" s="5">
        <v>1172</v>
      </c>
      <c r="D74" s="5">
        <v>1206</v>
      </c>
      <c r="E74" s="6">
        <f t="shared" si="6"/>
        <v>2.9010238907849831E-2</v>
      </c>
    </row>
    <row r="75" spans="2:5" ht="20.100000000000001" customHeight="1" thickBot="1" x14ac:dyDescent="0.25">
      <c r="B75" s="4" t="s">
        <v>48</v>
      </c>
      <c r="C75" s="5">
        <v>280</v>
      </c>
      <c r="D75" s="5">
        <v>307</v>
      </c>
      <c r="E75" s="6">
        <f t="shared" si="6"/>
        <v>9.6428571428571433E-2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11</v>
      </c>
      <c r="D77" s="5">
        <v>6</v>
      </c>
      <c r="E77" s="6">
        <f t="shared" si="6"/>
        <v>-0.45454545454545453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475</v>
      </c>
      <c r="D90" s="5">
        <v>491</v>
      </c>
      <c r="E90" s="6">
        <f>IF(C90&gt;0,(D90-C90)/C90,"-")</f>
        <v>3.3684210526315789E-2</v>
      </c>
    </row>
    <row r="91" spans="2:5" ht="29.25" thickBot="1" x14ac:dyDescent="0.25">
      <c r="B91" s="4" t="s">
        <v>52</v>
      </c>
      <c r="C91" s="5">
        <v>285</v>
      </c>
      <c r="D91" s="5">
        <v>262</v>
      </c>
      <c r="E91" s="6">
        <f t="shared" ref="E91:E93" si="7">IF(C91&gt;0,(D91-C91)/C91,"-")</f>
        <v>-8.0701754385964913E-2</v>
      </c>
    </row>
    <row r="92" spans="2:5" ht="29.25" customHeight="1" thickBot="1" x14ac:dyDescent="0.25">
      <c r="B92" s="4" t="s">
        <v>53</v>
      </c>
      <c r="C92" s="5">
        <v>261</v>
      </c>
      <c r="D92" s="5">
        <v>253</v>
      </c>
      <c r="E92" s="6">
        <f t="shared" si="7"/>
        <v>-3.0651340996168581E-2</v>
      </c>
    </row>
    <row r="93" spans="2:5" ht="29.25" customHeight="1" thickBot="1" x14ac:dyDescent="0.25">
      <c r="B93" s="4" t="s">
        <v>54</v>
      </c>
      <c r="C93" s="6">
        <f>(C90+C91)/(C90+C91+C92)</f>
        <v>0.74436826640548481</v>
      </c>
      <c r="D93" s="6">
        <f>(D90+D91)/(D90+D91+D92)</f>
        <v>0.74850894632206755</v>
      </c>
      <c r="E93" s="6">
        <f t="shared" si="7"/>
        <v>5.5626765721460162E-3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1025</v>
      </c>
      <c r="D100" s="5">
        <v>1006</v>
      </c>
      <c r="E100" s="6">
        <f>IF(C100&gt;0,(D100-C100)/C100,"-")</f>
        <v>-1.8536585365853658E-2</v>
      </c>
    </row>
    <row r="101" spans="2:5" ht="20.100000000000001" customHeight="1" thickBot="1" x14ac:dyDescent="0.25">
      <c r="B101" s="4" t="s">
        <v>41</v>
      </c>
      <c r="C101" s="5">
        <v>510</v>
      </c>
      <c r="D101" s="5">
        <v>508</v>
      </c>
      <c r="E101" s="6">
        <f t="shared" ref="E101:E105" si="8">IF(C101&gt;0,(D101-C101)/C101,"-")</f>
        <v>-3.9215686274509803E-3</v>
      </c>
    </row>
    <row r="102" spans="2:5" ht="20.100000000000001" customHeight="1" thickBot="1" x14ac:dyDescent="0.25">
      <c r="B102" s="4" t="s">
        <v>42</v>
      </c>
      <c r="C102" s="5">
        <v>252</v>
      </c>
      <c r="D102" s="5">
        <v>245</v>
      </c>
      <c r="E102" s="6">
        <f t="shared" si="8"/>
        <v>-2.7777777777777776E-2</v>
      </c>
    </row>
    <row r="103" spans="2:5" ht="20.100000000000001" customHeight="1" thickBot="1" x14ac:dyDescent="0.25">
      <c r="B103" s="4" t="s">
        <v>98</v>
      </c>
      <c r="C103" s="6">
        <f>(C101+C102)/C100</f>
        <v>0.74341463414634146</v>
      </c>
      <c r="D103" s="6">
        <f>(D101+D102)/D100</f>
        <v>0.74850894632206755</v>
      </c>
      <c r="E103" s="6">
        <f t="shared" si="8"/>
        <v>6.8525852757470376E-3</v>
      </c>
    </row>
    <row r="104" spans="2:5" ht="20.100000000000001" customHeight="1" thickBot="1" x14ac:dyDescent="0.25">
      <c r="B104" s="4" t="s">
        <v>39</v>
      </c>
      <c r="C104" s="6">
        <v>0.75555555555555554</v>
      </c>
      <c r="D104" s="6">
        <v>0.75707898658718331</v>
      </c>
      <c r="E104" s="6">
        <f t="shared" si="8"/>
        <v>2.0163057771544089E-3</v>
      </c>
    </row>
    <row r="105" spans="2:5" ht="20.100000000000001" customHeight="1" thickBot="1" x14ac:dyDescent="0.25">
      <c r="B105" s="4" t="s">
        <v>40</v>
      </c>
      <c r="C105" s="6">
        <v>0.72</v>
      </c>
      <c r="D105" s="6">
        <v>0.73134328358208955</v>
      </c>
      <c r="E105" s="6">
        <f t="shared" si="8"/>
        <v>1.5754560530679973E-2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955</v>
      </c>
      <c r="D112" s="5">
        <v>1045</v>
      </c>
      <c r="E112" s="6">
        <f>IF(C112&gt;0,(D112-C112)/C112,"-")</f>
        <v>9.4240837696335081E-2</v>
      </c>
    </row>
    <row r="113" spans="2:14" ht="15" thickBot="1" x14ac:dyDescent="0.25">
      <c r="B113" s="4" t="s">
        <v>56</v>
      </c>
      <c r="C113" s="5">
        <v>596</v>
      </c>
      <c r="D113" s="5">
        <v>704</v>
      </c>
      <c r="E113" s="6">
        <f t="shared" ref="E113:E114" si="9">IF(C113&gt;0,(D113-C113)/C113,"-")</f>
        <v>0.18120805369127516</v>
      </c>
    </row>
    <row r="114" spans="2:14" ht="15" thickBot="1" x14ac:dyDescent="0.25">
      <c r="B114" s="4" t="s">
        <v>57</v>
      </c>
      <c r="C114" s="5">
        <v>359</v>
      </c>
      <c r="D114" s="5">
        <v>341</v>
      </c>
      <c r="E114" s="6">
        <f t="shared" si="9"/>
        <v>-5.0139275766016712E-2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12</v>
      </c>
      <c r="D128" s="10">
        <v>0</v>
      </c>
      <c r="E128" s="10">
        <v>1</v>
      </c>
      <c r="F128" s="10">
        <v>13</v>
      </c>
      <c r="G128" s="10">
        <v>17</v>
      </c>
      <c r="H128" s="10">
        <v>3</v>
      </c>
      <c r="I128" s="10">
        <v>2</v>
      </c>
      <c r="J128" s="10">
        <v>22</v>
      </c>
      <c r="K128" s="6">
        <f>IF(C128=0,"-",(G128-C128)/C128)</f>
        <v>0.41666666666666669</v>
      </c>
      <c r="L128" s="6" t="str">
        <f t="shared" ref="L128:N133" si="10">IF(D128=0,"-",(H128-D128)/D128)</f>
        <v>-</v>
      </c>
      <c r="M128" s="6">
        <f t="shared" si="10"/>
        <v>1</v>
      </c>
      <c r="N128" s="6">
        <f t="shared" si="10"/>
        <v>0.69230769230769229</v>
      </c>
    </row>
    <row r="129" spans="2:14" ht="15" thickBot="1" x14ac:dyDescent="0.25">
      <c r="B129" s="4" t="s">
        <v>64</v>
      </c>
      <c r="C129" s="10">
        <v>2</v>
      </c>
      <c r="D129" s="10">
        <v>0</v>
      </c>
      <c r="E129" s="10">
        <v>0</v>
      </c>
      <c r="F129" s="10">
        <v>2</v>
      </c>
      <c r="G129" s="10">
        <v>3</v>
      </c>
      <c r="H129" s="10">
        <v>1</v>
      </c>
      <c r="I129" s="10">
        <v>0</v>
      </c>
      <c r="J129" s="10">
        <v>4</v>
      </c>
      <c r="K129" s="6">
        <f t="shared" ref="K129:K133" si="11">IF(C129=0,"-",(G129-C129)/C129)</f>
        <v>0.5</v>
      </c>
      <c r="L129" s="6" t="str">
        <f t="shared" si="10"/>
        <v>-</v>
      </c>
      <c r="M129" s="6" t="str">
        <f t="shared" si="10"/>
        <v>-</v>
      </c>
      <c r="N129" s="6">
        <f t="shared" si="10"/>
        <v>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2</v>
      </c>
      <c r="H132" s="10">
        <v>0</v>
      </c>
      <c r="I132" s="10">
        <v>0</v>
      </c>
      <c r="J132" s="10">
        <v>2</v>
      </c>
      <c r="K132" s="6">
        <f t="shared" si="11"/>
        <v>1</v>
      </c>
      <c r="L132" s="6" t="str">
        <f t="shared" si="10"/>
        <v>-</v>
      </c>
      <c r="M132" s="6" t="str">
        <f t="shared" si="10"/>
        <v>-</v>
      </c>
      <c r="N132" s="6">
        <f t="shared" si="10"/>
        <v>1</v>
      </c>
    </row>
    <row r="133" spans="2:14" ht="15" thickBot="1" x14ac:dyDescent="0.25">
      <c r="B133" s="4" t="s">
        <v>68</v>
      </c>
      <c r="C133" s="10">
        <v>15</v>
      </c>
      <c r="D133" s="10">
        <v>0</v>
      </c>
      <c r="E133" s="10">
        <v>1</v>
      </c>
      <c r="F133" s="10">
        <v>16</v>
      </c>
      <c r="G133" s="10">
        <v>22</v>
      </c>
      <c r="H133" s="10">
        <v>4</v>
      </c>
      <c r="I133" s="10">
        <v>2</v>
      </c>
      <c r="J133" s="10">
        <v>28</v>
      </c>
      <c r="K133" s="6">
        <f t="shared" si="11"/>
        <v>0.46666666666666667</v>
      </c>
      <c r="L133" s="6" t="str">
        <f t="shared" si="10"/>
        <v>-</v>
      </c>
      <c r="M133" s="6">
        <f t="shared" si="10"/>
        <v>1</v>
      </c>
      <c r="N133" s="6">
        <f t="shared" si="10"/>
        <v>0.75</v>
      </c>
    </row>
    <row r="134" spans="2:14" ht="15" thickBot="1" x14ac:dyDescent="0.25">
      <c r="B134" s="4" t="s">
        <v>36</v>
      </c>
      <c r="C134" s="6">
        <f>IF(C128=0,"-",C128/(C128+C129))</f>
        <v>0.8571428571428571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0.8666666666666667</v>
      </c>
      <c r="G134" s="6">
        <f t="shared" si="12"/>
        <v>0.85</v>
      </c>
      <c r="H134" s="6">
        <f t="shared" si="12"/>
        <v>0.75</v>
      </c>
      <c r="I134" s="6">
        <f t="shared" si="12"/>
        <v>1</v>
      </c>
      <c r="J134" s="6">
        <f t="shared" si="12"/>
        <v>0.84615384615384615</v>
      </c>
      <c r="K134" s="6">
        <f>IF(OR(C134="-",G134="-"),"-",(G134-C134)/C134)</f>
        <v>-8.3333333333333037E-3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-2.3668639053254482E-2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105</v>
      </c>
      <c r="D143" s="10">
        <v>0</v>
      </c>
      <c r="E143" s="10">
        <v>1</v>
      </c>
      <c r="F143" s="10">
        <v>106</v>
      </c>
      <c r="G143" s="10">
        <v>61</v>
      </c>
      <c r="H143" s="10">
        <v>0</v>
      </c>
      <c r="I143" s="10">
        <v>1</v>
      </c>
      <c r="J143" s="10">
        <v>62</v>
      </c>
      <c r="K143" s="6">
        <f>IF(C143=0,"-",(G143-C143)/C143)</f>
        <v>-0.41904761904761906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-0.41509433962264153</v>
      </c>
    </row>
    <row r="144" spans="2:14" ht="15" thickBot="1" x14ac:dyDescent="0.25">
      <c r="B144" s="4" t="s">
        <v>72</v>
      </c>
      <c r="C144" s="10">
        <v>3</v>
      </c>
      <c r="D144" s="10">
        <v>0</v>
      </c>
      <c r="E144" s="10">
        <v>1</v>
      </c>
      <c r="F144" s="10">
        <v>4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64</v>
      </c>
      <c r="D145" s="10">
        <v>0</v>
      </c>
      <c r="E145" s="10">
        <v>18</v>
      </c>
      <c r="F145" s="10">
        <v>82</v>
      </c>
      <c r="G145" s="10">
        <v>48</v>
      </c>
      <c r="H145" s="10">
        <v>0</v>
      </c>
      <c r="I145" s="10">
        <v>13</v>
      </c>
      <c r="J145" s="10">
        <v>61</v>
      </c>
      <c r="K145" s="6">
        <f t="shared" si="16"/>
        <v>-0.25</v>
      </c>
      <c r="L145" s="6" t="str">
        <f t="shared" si="15"/>
        <v>-</v>
      </c>
      <c r="M145" s="6">
        <f t="shared" si="15"/>
        <v>-0.27777777777777779</v>
      </c>
      <c r="N145" s="6">
        <f t="shared" si="15"/>
        <v>-0.25609756097560976</v>
      </c>
    </row>
    <row r="146" spans="2:14" ht="15" thickBot="1" x14ac:dyDescent="0.25">
      <c r="B146" s="4" t="s">
        <v>74</v>
      </c>
      <c r="C146" s="10">
        <v>30</v>
      </c>
      <c r="D146" s="10">
        <v>0</v>
      </c>
      <c r="E146" s="10">
        <v>8</v>
      </c>
      <c r="F146" s="10">
        <v>38</v>
      </c>
      <c r="G146" s="10">
        <v>222</v>
      </c>
      <c r="H146" s="10">
        <v>0</v>
      </c>
      <c r="I146" s="10">
        <v>20</v>
      </c>
      <c r="J146" s="10">
        <v>242</v>
      </c>
      <c r="K146" s="6">
        <f t="shared" si="16"/>
        <v>6.4</v>
      </c>
      <c r="L146" s="6" t="str">
        <f t="shared" si="15"/>
        <v>-</v>
      </c>
      <c r="M146" s="6">
        <f t="shared" si="15"/>
        <v>1.5</v>
      </c>
      <c r="N146" s="6">
        <f t="shared" si="15"/>
        <v>5.3684210526315788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3</v>
      </c>
      <c r="H147" s="10">
        <v>0</v>
      </c>
      <c r="I147" s="10">
        <v>0</v>
      </c>
      <c r="J147" s="10">
        <v>3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202</v>
      </c>
      <c r="D148" s="10">
        <v>0</v>
      </c>
      <c r="E148" s="10">
        <v>28</v>
      </c>
      <c r="F148" s="10">
        <v>230</v>
      </c>
      <c r="G148" s="10">
        <v>334</v>
      </c>
      <c r="H148" s="10">
        <v>0</v>
      </c>
      <c r="I148" s="10">
        <v>34</v>
      </c>
      <c r="J148" s="10">
        <v>368</v>
      </c>
      <c r="K148" s="6">
        <f t="shared" ref="K148" si="17">IF(C148=0,"-",(G148-C148)/C148)</f>
        <v>0.65346534653465349</v>
      </c>
      <c r="L148" s="6" t="str">
        <f t="shared" ref="L148" si="18">IF(D148=0,"-",(H148-D148)/D148)</f>
        <v>-</v>
      </c>
      <c r="M148" s="6">
        <f t="shared" ref="M148" si="19">IF(E148=0,"-",(I148-E148)/E148)</f>
        <v>0.21428571428571427</v>
      </c>
      <c r="N148" s="6">
        <f t="shared" ref="N148" si="20">IF(F148=0,"-",(J148-F148)/F148)</f>
        <v>0.6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0.62130177514792895</v>
      </c>
      <c r="D149" s="6" t="str">
        <f t="shared" si="21"/>
        <v>-</v>
      </c>
      <c r="E149" s="6">
        <f t="shared" si="21"/>
        <v>5.2631578947368418E-2</v>
      </c>
      <c r="F149" s="6">
        <f t="shared" si="21"/>
        <v>0.56382978723404253</v>
      </c>
      <c r="G149" s="6">
        <f t="shared" si="21"/>
        <v>0.55963302752293576</v>
      </c>
      <c r="H149" s="6" t="str">
        <f t="shared" si="21"/>
        <v>-</v>
      </c>
      <c r="I149" s="6">
        <f t="shared" si="21"/>
        <v>7.1428571428571425E-2</v>
      </c>
      <c r="J149" s="6">
        <f t="shared" si="21"/>
        <v>0.50406504065040647</v>
      </c>
      <c r="K149" s="6">
        <f>IF(OR(C149="-",G149="-"),"-",(G149-C149)/C149)</f>
        <v>-9.9257317605941434E-2</v>
      </c>
      <c r="L149" s="6" t="str">
        <f t="shared" ref="L149:N150" si="22">IF(OR(D149="-",H149="-"),"-",(H149-D149)/D149)</f>
        <v>-</v>
      </c>
      <c r="M149" s="6">
        <f t="shared" si="22"/>
        <v>0.35714285714285715</v>
      </c>
      <c r="N149" s="6">
        <f t="shared" si="22"/>
        <v>-0.10599785243135453</v>
      </c>
    </row>
    <row r="150" spans="2:14" ht="29.25" thickBot="1" x14ac:dyDescent="0.25">
      <c r="B150" s="7" t="s">
        <v>77</v>
      </c>
      <c r="C150" s="6">
        <f t="shared" si="21"/>
        <v>9.0909090909090912E-2</v>
      </c>
      <c r="D150" s="6" t="str">
        <f t="shared" si="21"/>
        <v>-</v>
      </c>
      <c r="E150" s="6">
        <f t="shared" si="21"/>
        <v>0.1111111111111111</v>
      </c>
      <c r="F150" s="6">
        <f t="shared" si="21"/>
        <v>9.5238095238095233E-2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184</v>
      </c>
      <c r="D157" s="19">
        <v>287</v>
      </c>
      <c r="E157" s="18">
        <f>IF(C157=0,"-",(D157-C157)/C157)</f>
        <v>0.55978260869565222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17</v>
      </c>
      <c r="D158" s="19">
        <v>44</v>
      </c>
      <c r="E158" s="18">
        <f t="shared" ref="E158:E159" si="23">IF(C158=0,"-",(D158-C158)/C158)</f>
        <v>1.588235294117647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3</v>
      </c>
      <c r="E159" s="18">
        <f t="shared" si="23"/>
        <v>2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0.91089108910891092</v>
      </c>
      <c r="D160" s="18">
        <f>IF(D157=0,"-",D157/(D157+D158+D159))</f>
        <v>0.85928143712574845</v>
      </c>
      <c r="E160" s="18">
        <f>IF(OR(C160="-",D160="-"),"-",(D160-C160)/C160)</f>
        <v>-5.6658422285863153E-2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15</v>
      </c>
      <c r="D166" s="5">
        <v>26</v>
      </c>
      <c r="E166" s="6">
        <f>IF(C166=0,"-",(D166-C166)/C166)</f>
        <v>0.73333333333333328</v>
      </c>
    </row>
    <row r="167" spans="2:14" ht="20.100000000000001" customHeight="1" thickBot="1" x14ac:dyDescent="0.25">
      <c r="B167" s="4" t="s">
        <v>41</v>
      </c>
      <c r="C167" s="5">
        <v>8</v>
      </c>
      <c r="D167" s="5">
        <v>16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5</v>
      </c>
      <c r="D168" s="5">
        <v>6</v>
      </c>
      <c r="E168" s="6">
        <f t="shared" si="24"/>
        <v>0.2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0.8666666666666667</v>
      </c>
      <c r="D169" s="6">
        <f>IF(D166=0,"-",(D167+D168)/D166)</f>
        <v>0.84615384615384615</v>
      </c>
      <c r="E169" s="6">
        <f t="shared" ref="E169:E171" si="25">IF(OR(C169="-",D169="-"),"-",(D169-C169)/C169)</f>
        <v>-2.3668639053254482E-2</v>
      </c>
    </row>
    <row r="170" spans="2:14" ht="20.100000000000001" customHeight="1" thickBot="1" x14ac:dyDescent="0.25">
      <c r="B170" s="4" t="s">
        <v>39</v>
      </c>
      <c r="C170" s="6">
        <v>0.8</v>
      </c>
      <c r="D170" s="6">
        <v>0.8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15</v>
      </c>
      <c r="D178" s="5">
        <v>42</v>
      </c>
      <c r="E178" s="6">
        <f>IF(C178=0,"-",(D178-C178)/C178)</f>
        <v>1.8</v>
      </c>
      <c r="H178" s="13"/>
    </row>
    <row r="179" spans="2:8" ht="15" thickBot="1" x14ac:dyDescent="0.25">
      <c r="B179" s="4" t="s">
        <v>43</v>
      </c>
      <c r="C179" s="5">
        <v>14</v>
      </c>
      <c r="D179" s="5">
        <v>31</v>
      </c>
      <c r="E179" s="6">
        <f t="shared" ref="E179:E185" si="26">IF(C179=0,"-",(D179-C179)/C179)</f>
        <v>1.2142857142857142</v>
      </c>
      <c r="H179" s="13"/>
    </row>
    <row r="180" spans="2:8" ht="15" thickBot="1" x14ac:dyDescent="0.25">
      <c r="B180" s="4" t="s">
        <v>47</v>
      </c>
      <c r="C180" s="5">
        <v>0</v>
      </c>
      <c r="D180" s="5">
        <v>10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1</v>
      </c>
      <c r="E181" s="6">
        <f t="shared" si="26"/>
        <v>0</v>
      </c>
      <c r="H181" s="13"/>
    </row>
    <row r="182" spans="2:8" ht="15" thickBot="1" x14ac:dyDescent="0.25">
      <c r="B182" s="15" t="s">
        <v>79</v>
      </c>
      <c r="C182" s="5">
        <v>283</v>
      </c>
      <c r="D182" s="5">
        <v>264</v>
      </c>
      <c r="E182" s="6">
        <f t="shared" si="26"/>
        <v>-6.7137809187279157E-2</v>
      </c>
      <c r="H182" s="13"/>
    </row>
    <row r="183" spans="2:8" ht="15" thickBot="1" x14ac:dyDescent="0.25">
      <c r="B183" s="4" t="s">
        <v>47</v>
      </c>
      <c r="C183" s="5">
        <v>248</v>
      </c>
      <c r="D183" s="5">
        <v>232</v>
      </c>
      <c r="E183" s="6">
        <f t="shared" si="26"/>
        <v>-6.4516129032258063E-2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35</v>
      </c>
      <c r="D185" s="5">
        <v>32</v>
      </c>
      <c r="E185" s="6">
        <f t="shared" si="26"/>
        <v>-8.5714285714285715E-2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12</v>
      </c>
      <c r="D197" s="5">
        <v>19</v>
      </c>
      <c r="E197" s="6">
        <f t="shared" ref="E197:E200" si="27">IF(C197=0,"-",(D197-C197)/C197)</f>
        <v>0.58333333333333337</v>
      </c>
    </row>
    <row r="198" spans="2:5" ht="15" thickBot="1" x14ac:dyDescent="0.25">
      <c r="B198" s="4" t="s">
        <v>83</v>
      </c>
      <c r="C198" s="5">
        <v>3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15</v>
      </c>
      <c r="D199" s="5">
        <v>19</v>
      </c>
      <c r="E199" s="6">
        <f t="shared" si="27"/>
        <v>0.26666666666666666</v>
      </c>
    </row>
    <row r="200" spans="2:5" ht="15" thickBot="1" x14ac:dyDescent="0.25">
      <c r="B200" s="4" t="s">
        <v>85</v>
      </c>
      <c r="C200" s="5">
        <v>12</v>
      </c>
      <c r="D200" s="5">
        <v>17</v>
      </c>
      <c r="E200" s="6">
        <f t="shared" si="27"/>
        <v>0.41666666666666669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12</v>
      </c>
      <c r="D208" s="5">
        <v>19</v>
      </c>
      <c r="E208" s="6">
        <f t="shared" si="28"/>
        <v>0.58333333333333337</v>
      </c>
    </row>
    <row r="209" spans="2:5" ht="20.100000000000001" customHeight="1" thickBot="1" x14ac:dyDescent="0.25">
      <c r="B209" s="17" t="s">
        <v>86</v>
      </c>
      <c r="C209" s="5">
        <v>11</v>
      </c>
      <c r="D209" s="5">
        <v>17</v>
      </c>
      <c r="E209" s="6">
        <f t="shared" si="28"/>
        <v>0.54545454545454541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28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3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3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23</v>
      </c>
      <c r="D221" s="5">
        <v>20</v>
      </c>
      <c r="E221" s="6">
        <f t="shared" ref="E221:E223" si="30">IF(C221=0,"-",(D221-C221)/C221)</f>
        <v>-0.13043478260869565</v>
      </c>
    </row>
    <row r="222" spans="2:5" ht="15" thickBot="1" x14ac:dyDescent="0.25">
      <c r="B222" s="16" t="s">
        <v>92</v>
      </c>
      <c r="C222" s="5">
        <v>24</v>
      </c>
      <c r="D222" s="5">
        <v>27</v>
      </c>
      <c r="E222" s="6">
        <f t="shared" si="30"/>
        <v>0.125</v>
      </c>
    </row>
    <row r="223" spans="2:5" ht="15" thickBot="1" x14ac:dyDescent="0.25">
      <c r="B223" s="16" t="s">
        <v>93</v>
      </c>
      <c r="C223" s="5">
        <v>61</v>
      </c>
      <c r="D223" s="5">
        <v>58</v>
      </c>
      <c r="E223" s="6">
        <f t="shared" si="30"/>
        <v>-4.9180327868852458E-2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824</v>
      </c>
      <c r="D14" s="5">
        <v>726</v>
      </c>
      <c r="E14" s="6">
        <f>IF(C14&gt;0,(D14-C14)/C14)</f>
        <v>-0.11893203883495146</v>
      </c>
    </row>
    <row r="15" spans="1:5" ht="20.100000000000001" customHeight="1" thickBot="1" x14ac:dyDescent="0.25">
      <c r="B15" s="4" t="s">
        <v>17</v>
      </c>
      <c r="C15" s="5">
        <v>718</v>
      </c>
      <c r="D15" s="5">
        <v>688</v>
      </c>
      <c r="E15" s="6">
        <f t="shared" ref="E15:E25" si="0">IF(C15&gt;0,(D15-C15)/C15)</f>
        <v>-4.1782729805013928E-2</v>
      </c>
    </row>
    <row r="16" spans="1:5" ht="20.100000000000001" customHeight="1" thickBot="1" x14ac:dyDescent="0.25">
      <c r="B16" s="4" t="s">
        <v>18</v>
      </c>
      <c r="C16" s="5">
        <v>618</v>
      </c>
      <c r="D16" s="5">
        <v>596</v>
      </c>
      <c r="E16" s="6">
        <f t="shared" si="0"/>
        <v>-3.5598705501618123E-2</v>
      </c>
    </row>
    <row r="17" spans="2:5" ht="20.100000000000001" customHeight="1" thickBot="1" x14ac:dyDescent="0.25">
      <c r="B17" s="4" t="s">
        <v>19</v>
      </c>
      <c r="C17" s="5">
        <v>100</v>
      </c>
      <c r="D17" s="5">
        <v>92</v>
      </c>
      <c r="E17" s="6">
        <f t="shared" si="0"/>
        <v>-0.08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9</v>
      </c>
      <c r="E18" s="6">
        <f>IF(C18=0,"-",(D18-C18)/C18)</f>
        <v>2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0.1392757660167131</v>
      </c>
      <c r="D20" s="6">
        <f>D17/D15</f>
        <v>0.13372093023255813</v>
      </c>
      <c r="E20" s="6">
        <f t="shared" si="0"/>
        <v>-3.9883720930232694E-2</v>
      </c>
    </row>
    <row r="21" spans="2:5" ht="30" customHeight="1" thickBot="1" x14ac:dyDescent="0.25">
      <c r="B21" s="4" t="s">
        <v>23</v>
      </c>
      <c r="C21" s="5">
        <v>10</v>
      </c>
      <c r="D21" s="5">
        <v>23</v>
      </c>
      <c r="E21" s="6">
        <f t="shared" si="0"/>
        <v>1.3</v>
      </c>
    </row>
    <row r="22" spans="2:5" ht="20.100000000000001" customHeight="1" thickBot="1" x14ac:dyDescent="0.25">
      <c r="B22" s="4" t="s">
        <v>24</v>
      </c>
      <c r="C22" s="5">
        <v>8</v>
      </c>
      <c r="D22" s="5">
        <v>21</v>
      </c>
      <c r="E22" s="6">
        <f t="shared" si="0"/>
        <v>1.625</v>
      </c>
    </row>
    <row r="23" spans="2:5" ht="20.100000000000001" customHeight="1" thickBot="1" x14ac:dyDescent="0.25">
      <c r="B23" s="4" t="s">
        <v>25</v>
      </c>
      <c r="C23" s="5">
        <v>2</v>
      </c>
      <c r="D23" s="5">
        <v>2</v>
      </c>
      <c r="E23" s="6">
        <f t="shared" si="0"/>
        <v>0</v>
      </c>
    </row>
    <row r="24" spans="2:5" ht="20.100000000000001" customHeight="1" thickBot="1" x14ac:dyDescent="0.25">
      <c r="B24" s="4" t="s">
        <v>21</v>
      </c>
      <c r="C24" s="6">
        <f>C23/C21</f>
        <v>0.2</v>
      </c>
      <c r="D24" s="6">
        <f t="shared" ref="D24" si="1">D23/D21</f>
        <v>8.6956521739130432E-2</v>
      </c>
      <c r="E24" s="6">
        <f t="shared" si="0"/>
        <v>-0.56521739130434789</v>
      </c>
    </row>
    <row r="25" spans="2:5" ht="20.100000000000001" customHeight="1" thickBot="1" x14ac:dyDescent="0.25">
      <c r="B25" s="7" t="s">
        <v>26</v>
      </c>
      <c r="C25" s="6">
        <v>0.13470818230257184</v>
      </c>
      <c r="D25" s="6">
        <v>0.12907970671889893</v>
      </c>
      <c r="E25" s="6">
        <f t="shared" si="0"/>
        <v>-4.1782729805013866E-2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152</v>
      </c>
      <c r="D34" s="5">
        <v>184</v>
      </c>
      <c r="E34" s="6">
        <f>IF(C34&gt;0,(D34-C34)/C34,"-")</f>
        <v>0.21052631578947367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113</v>
      </c>
      <c r="D36" s="5">
        <v>135</v>
      </c>
      <c r="E36" s="6">
        <f t="shared" si="2"/>
        <v>0.19469026548672566</v>
      </c>
    </row>
    <row r="37" spans="2:5" ht="20.100000000000001" customHeight="1" thickBot="1" x14ac:dyDescent="0.25">
      <c r="B37" s="4" t="s">
        <v>30</v>
      </c>
      <c r="C37" s="5">
        <v>39</v>
      </c>
      <c r="D37" s="5">
        <v>49</v>
      </c>
      <c r="E37" s="6">
        <f t="shared" si="2"/>
        <v>0.25641025641025639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196</v>
      </c>
      <c r="D44" s="5">
        <v>153</v>
      </c>
      <c r="E44" s="6">
        <f>IF(C44&gt;0,(D44-C44)/C44,"-")</f>
        <v>-0.21938775510204081</v>
      </c>
    </row>
    <row r="45" spans="2:5" ht="20.100000000000001" customHeight="1" thickBot="1" x14ac:dyDescent="0.25">
      <c r="B45" s="4" t="s">
        <v>34</v>
      </c>
      <c r="C45" s="5">
        <v>6</v>
      </c>
      <c r="D45" s="5">
        <v>8</v>
      </c>
      <c r="E45" s="6">
        <f t="shared" ref="E45:E51" si="3">IF(C45&gt;0,(D45-C45)/C45,"-")</f>
        <v>0.33333333333333331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16</v>
      </c>
      <c r="E46" s="6">
        <f t="shared" si="3"/>
        <v>-0.15789473684210525</v>
      </c>
    </row>
    <row r="47" spans="2:5" ht="20.100000000000001" customHeight="1" thickBot="1" x14ac:dyDescent="0.25">
      <c r="B47" s="4" t="s">
        <v>32</v>
      </c>
      <c r="C47" s="5">
        <v>399</v>
      </c>
      <c r="D47" s="5">
        <v>256</v>
      </c>
      <c r="E47" s="6">
        <f t="shared" si="3"/>
        <v>-0.35839598997493732</v>
      </c>
    </row>
    <row r="48" spans="2:5" ht="20.100000000000001" customHeight="1" thickBot="1" x14ac:dyDescent="0.25">
      <c r="B48" s="4" t="s">
        <v>35</v>
      </c>
      <c r="C48" s="5">
        <v>122</v>
      </c>
      <c r="D48" s="5">
        <v>157</v>
      </c>
      <c r="E48" s="6">
        <f t="shared" si="3"/>
        <v>0.28688524590163933</v>
      </c>
    </row>
    <row r="49" spans="2:5" ht="20.100000000000001" customHeight="1" thickBot="1" x14ac:dyDescent="0.25">
      <c r="B49" s="4" t="s">
        <v>67</v>
      </c>
      <c r="C49" s="5">
        <v>40</v>
      </c>
      <c r="D49" s="5">
        <v>108</v>
      </c>
      <c r="E49" s="6">
        <f t="shared" si="3"/>
        <v>1.7</v>
      </c>
    </row>
    <row r="50" spans="2:5" ht="20.100000000000001" customHeight="1" collapsed="1" thickBot="1" x14ac:dyDescent="0.25">
      <c r="B50" s="4" t="s">
        <v>36</v>
      </c>
      <c r="C50" s="6">
        <f>C44/(C44+C45)</f>
        <v>0.97029702970297027</v>
      </c>
      <c r="D50" s="6">
        <f>D44/(D44+D45)</f>
        <v>0.9503105590062112</v>
      </c>
      <c r="E50" s="6">
        <f t="shared" si="3"/>
        <v>-2.0598301432374146E-2</v>
      </c>
    </row>
    <row r="51" spans="2:5" ht="20.100000000000001" customHeight="1" thickBot="1" x14ac:dyDescent="0.25">
      <c r="B51" s="4" t="s">
        <v>37</v>
      </c>
      <c r="C51" s="6">
        <f>C47/(C46+C47)</f>
        <v>0.95454545454545459</v>
      </c>
      <c r="D51" s="6">
        <f t="shared" ref="D51" si="4">D47/(D46+D47)</f>
        <v>0.94117647058823528</v>
      </c>
      <c r="E51" s="6">
        <f t="shared" si="3"/>
        <v>-1.4005602240896415E-2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202</v>
      </c>
      <c r="D58" s="5">
        <v>166</v>
      </c>
      <c r="E58" s="6">
        <f>IF(C58&gt;0,(D58-C58)/C58,"-")</f>
        <v>-0.17821782178217821</v>
      </c>
    </row>
    <row r="59" spans="2:5" ht="20.100000000000001" customHeight="1" thickBot="1" x14ac:dyDescent="0.25">
      <c r="B59" s="4" t="s">
        <v>41</v>
      </c>
      <c r="C59" s="5">
        <v>177</v>
      </c>
      <c r="D59" s="5">
        <v>149</v>
      </c>
      <c r="E59" s="6">
        <f t="shared" ref="E59:E63" si="5">IF(C59&gt;0,(D59-C59)/C59,"-")</f>
        <v>-0.15819209039548024</v>
      </c>
    </row>
    <row r="60" spans="2:5" ht="20.100000000000001" customHeight="1" thickBot="1" x14ac:dyDescent="0.25">
      <c r="B60" s="4" t="s">
        <v>42</v>
      </c>
      <c r="C60" s="5">
        <v>19</v>
      </c>
      <c r="D60" s="5">
        <v>9</v>
      </c>
      <c r="E60" s="6">
        <f t="shared" si="5"/>
        <v>-0.52631578947368418</v>
      </c>
    </row>
    <row r="61" spans="2:5" ht="20.100000000000001" customHeight="1" collapsed="1" thickBot="1" x14ac:dyDescent="0.25">
      <c r="B61" s="4" t="s">
        <v>98</v>
      </c>
      <c r="C61" s="6">
        <f>(C59+C60)/C58</f>
        <v>0.97029702970297027</v>
      </c>
      <c r="D61" s="6">
        <f>(D59+D60)/D58</f>
        <v>0.95180722891566261</v>
      </c>
      <c r="E61" s="6">
        <f t="shared" si="5"/>
        <v>-1.9055815097123206E-2</v>
      </c>
    </row>
    <row r="62" spans="2:5" ht="20.100000000000001" customHeight="1" thickBot="1" x14ac:dyDescent="0.25">
      <c r="B62" s="4" t="s">
        <v>39</v>
      </c>
      <c r="C62" s="6">
        <v>0.96721311475409832</v>
      </c>
      <c r="D62" s="6">
        <v>0.97385620915032678</v>
      </c>
      <c r="E62" s="6">
        <f t="shared" si="5"/>
        <v>6.868284036778572E-3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0.69230769230769229</v>
      </c>
      <c r="E63" s="6">
        <f t="shared" si="5"/>
        <v>-0.30769230769230771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902</v>
      </c>
      <c r="D70" s="5">
        <v>788</v>
      </c>
      <c r="E70" s="6">
        <f>IF(C70&gt;0,(D70-C70)/C70,"-")</f>
        <v>-0.12638580931263857</v>
      </c>
    </row>
    <row r="71" spans="2:5" ht="20.100000000000001" customHeight="1" thickBot="1" x14ac:dyDescent="0.25">
      <c r="B71" s="4" t="s">
        <v>45</v>
      </c>
      <c r="C71" s="5">
        <v>307</v>
      </c>
      <c r="D71" s="5">
        <v>247</v>
      </c>
      <c r="E71" s="6">
        <f t="shared" ref="E71:E77" si="6">IF(C71&gt;0,(D71-C71)/C71,"-")</f>
        <v>-0.19543973941368079</v>
      </c>
    </row>
    <row r="72" spans="2:5" ht="20.100000000000001" customHeight="1" thickBot="1" x14ac:dyDescent="0.25">
      <c r="B72" s="4" t="s">
        <v>43</v>
      </c>
      <c r="C72" s="5">
        <v>4</v>
      </c>
      <c r="D72" s="5">
        <v>1</v>
      </c>
      <c r="E72" s="6">
        <f t="shared" si="6"/>
        <v>-0.75</v>
      </c>
    </row>
    <row r="73" spans="2:5" ht="20.100000000000001" customHeight="1" thickBot="1" x14ac:dyDescent="0.25">
      <c r="B73" s="4" t="s">
        <v>46</v>
      </c>
      <c r="C73" s="5">
        <v>406</v>
      </c>
      <c r="D73" s="5">
        <v>368</v>
      </c>
      <c r="E73" s="6">
        <f t="shared" si="6"/>
        <v>-9.3596059113300489E-2</v>
      </c>
    </row>
    <row r="74" spans="2:5" ht="20.100000000000001" customHeight="1" thickBot="1" x14ac:dyDescent="0.25">
      <c r="B74" s="4" t="s">
        <v>47</v>
      </c>
      <c r="C74" s="5">
        <v>148</v>
      </c>
      <c r="D74" s="5">
        <v>149</v>
      </c>
      <c r="E74" s="6">
        <f t="shared" si="6"/>
        <v>6.7567567567567571E-3</v>
      </c>
    </row>
    <row r="75" spans="2:5" ht="20.100000000000001" customHeight="1" thickBot="1" x14ac:dyDescent="0.25">
      <c r="B75" s="4" t="s">
        <v>48</v>
      </c>
      <c r="C75" s="5">
        <v>37</v>
      </c>
      <c r="D75" s="5">
        <v>23</v>
      </c>
      <c r="E75" s="6">
        <f t="shared" si="6"/>
        <v>-0.3783783783783784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83</v>
      </c>
      <c r="D90" s="5">
        <v>98</v>
      </c>
      <c r="E90" s="6">
        <f>IF(C90&gt;0,(D90-C90)/C90,"-")</f>
        <v>0.18072289156626506</v>
      </c>
    </row>
    <row r="91" spans="2:5" ht="29.25" thickBot="1" x14ac:dyDescent="0.25">
      <c r="B91" s="4" t="s">
        <v>52</v>
      </c>
      <c r="C91" s="5">
        <v>15</v>
      </c>
      <c r="D91" s="5">
        <v>9</v>
      </c>
      <c r="E91" s="6">
        <f t="shared" ref="E91:E93" si="7">IF(C91&gt;0,(D91-C91)/C91,"-")</f>
        <v>-0.4</v>
      </c>
    </row>
    <row r="92" spans="2:5" ht="29.25" customHeight="1" thickBot="1" x14ac:dyDescent="0.25">
      <c r="B92" s="4" t="s">
        <v>53</v>
      </c>
      <c r="C92" s="5">
        <v>31</v>
      </c>
      <c r="D92" s="5">
        <v>10</v>
      </c>
      <c r="E92" s="6">
        <f t="shared" si="7"/>
        <v>-0.67741935483870963</v>
      </c>
    </row>
    <row r="93" spans="2:5" ht="29.25" customHeight="1" thickBot="1" x14ac:dyDescent="0.25">
      <c r="B93" s="4" t="s">
        <v>54</v>
      </c>
      <c r="C93" s="6">
        <f>(C90+C91)/(C90+C91+C92)</f>
        <v>0.75968992248062017</v>
      </c>
      <c r="D93" s="6">
        <f>(D90+D91)/(D90+D91+D92)</f>
        <v>0.9145299145299145</v>
      </c>
      <c r="E93" s="6">
        <f t="shared" si="7"/>
        <v>0.20381998953427519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130</v>
      </c>
      <c r="D100" s="5">
        <v>120</v>
      </c>
      <c r="E100" s="6">
        <f>IF(C100&gt;0,(D100-C100)/C100,"-")</f>
        <v>-7.6923076923076927E-2</v>
      </c>
    </row>
    <row r="101" spans="2:5" ht="20.100000000000001" customHeight="1" thickBot="1" x14ac:dyDescent="0.25">
      <c r="B101" s="4" t="s">
        <v>41</v>
      </c>
      <c r="C101" s="5">
        <v>89</v>
      </c>
      <c r="D101" s="5">
        <v>75</v>
      </c>
      <c r="E101" s="6">
        <f t="shared" ref="E101:E105" si="8">IF(C101&gt;0,(D101-C101)/C101,"-")</f>
        <v>-0.15730337078651685</v>
      </c>
    </row>
    <row r="102" spans="2:5" ht="20.100000000000001" customHeight="1" thickBot="1" x14ac:dyDescent="0.25">
      <c r="B102" s="4" t="s">
        <v>42</v>
      </c>
      <c r="C102" s="5">
        <v>9</v>
      </c>
      <c r="D102" s="5">
        <v>35</v>
      </c>
      <c r="E102" s="6">
        <f t="shared" si="8"/>
        <v>2.8888888888888888</v>
      </c>
    </row>
    <row r="103" spans="2:5" ht="20.100000000000001" customHeight="1" thickBot="1" x14ac:dyDescent="0.25">
      <c r="B103" s="4" t="s">
        <v>98</v>
      </c>
      <c r="C103" s="6">
        <f>(C101+C102)/C100</f>
        <v>0.75384615384615383</v>
      </c>
      <c r="D103" s="6">
        <f>(D101+D102)/D100</f>
        <v>0.91666666666666663</v>
      </c>
      <c r="E103" s="6">
        <f t="shared" si="8"/>
        <v>0.21598639455782309</v>
      </c>
    </row>
    <row r="104" spans="2:5" ht="20.100000000000001" customHeight="1" thickBot="1" x14ac:dyDescent="0.25">
      <c r="B104" s="4" t="s">
        <v>39</v>
      </c>
      <c r="C104" s="6">
        <v>0.74789915966386555</v>
      </c>
      <c r="D104" s="6">
        <v>0.8928571428571429</v>
      </c>
      <c r="E104" s="6">
        <f t="shared" si="8"/>
        <v>0.19382022471910118</v>
      </c>
    </row>
    <row r="105" spans="2:5" ht="20.100000000000001" customHeight="1" thickBot="1" x14ac:dyDescent="0.25">
      <c r="B105" s="4" t="s">
        <v>40</v>
      </c>
      <c r="C105" s="6">
        <v>0.81818181818181823</v>
      </c>
      <c r="D105" s="6">
        <v>0.97222222222222221</v>
      </c>
      <c r="E105" s="6">
        <f t="shared" si="8"/>
        <v>0.18827160493827153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130</v>
      </c>
      <c r="D112" s="5">
        <v>120</v>
      </c>
      <c r="E112" s="6">
        <f>IF(C112&gt;0,(D112-C112)/C112,"-")</f>
        <v>-7.6923076923076927E-2</v>
      </c>
    </row>
    <row r="113" spans="2:14" ht="15" thickBot="1" x14ac:dyDescent="0.25">
      <c r="B113" s="4" t="s">
        <v>56</v>
      </c>
      <c r="C113" s="5">
        <v>117</v>
      </c>
      <c r="D113" s="5">
        <v>84</v>
      </c>
      <c r="E113" s="6">
        <f t="shared" ref="E113:E114" si="9">IF(C113&gt;0,(D113-C113)/C113,"-")</f>
        <v>-0.28205128205128205</v>
      </c>
    </row>
    <row r="114" spans="2:14" ht="15" thickBot="1" x14ac:dyDescent="0.25">
      <c r="B114" s="4" t="s">
        <v>57</v>
      </c>
      <c r="C114" s="5">
        <v>13</v>
      </c>
      <c r="D114" s="5">
        <v>36</v>
      </c>
      <c r="E114" s="6">
        <f t="shared" si="9"/>
        <v>1.7692307692307692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1</v>
      </c>
      <c r="E128" s="10">
        <v>0</v>
      </c>
      <c r="F128" s="10">
        <v>5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-0.75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-0.8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1</v>
      </c>
      <c r="K132" s="6">
        <f t="shared" si="11"/>
        <v>0</v>
      </c>
      <c r="L132" s="6" t="str">
        <f t="shared" si="10"/>
        <v>-</v>
      </c>
      <c r="M132" s="6" t="str">
        <f t="shared" si="10"/>
        <v>-</v>
      </c>
      <c r="N132" s="6">
        <f t="shared" si="10"/>
        <v>0</v>
      </c>
    </row>
    <row r="133" spans="2:14" ht="15" thickBot="1" x14ac:dyDescent="0.25">
      <c r="B133" s="4" t="s">
        <v>68</v>
      </c>
      <c r="C133" s="10">
        <v>5</v>
      </c>
      <c r="D133" s="10">
        <v>1</v>
      </c>
      <c r="E133" s="10">
        <v>0</v>
      </c>
      <c r="F133" s="10">
        <v>6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-0.6</v>
      </c>
      <c r="L133" s="6">
        <f t="shared" si="10"/>
        <v>-1</v>
      </c>
      <c r="M133" s="6" t="str">
        <f t="shared" si="10"/>
        <v>-</v>
      </c>
      <c r="N133" s="6">
        <f t="shared" si="10"/>
        <v>-0.66666666666666663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13</v>
      </c>
      <c r="D145" s="10">
        <v>0</v>
      </c>
      <c r="E145" s="10">
        <v>2</v>
      </c>
      <c r="F145" s="10">
        <v>15</v>
      </c>
      <c r="G145" s="10">
        <v>12</v>
      </c>
      <c r="H145" s="10">
        <v>0</v>
      </c>
      <c r="I145" s="10">
        <v>0</v>
      </c>
      <c r="J145" s="10">
        <v>12</v>
      </c>
      <c r="K145" s="6">
        <f t="shared" si="16"/>
        <v>-7.6923076923076927E-2</v>
      </c>
      <c r="L145" s="6" t="str">
        <f t="shared" si="15"/>
        <v>-</v>
      </c>
      <c r="M145" s="6">
        <f t="shared" si="15"/>
        <v>-1</v>
      </c>
      <c r="N145" s="6">
        <f t="shared" si="15"/>
        <v>-0.2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1</v>
      </c>
      <c r="F146" s="10">
        <v>7</v>
      </c>
      <c r="G146" s="10">
        <v>3</v>
      </c>
      <c r="H146" s="10">
        <v>0</v>
      </c>
      <c r="I146" s="10">
        <v>0</v>
      </c>
      <c r="J146" s="10">
        <v>3</v>
      </c>
      <c r="K146" s="6">
        <f t="shared" si="16"/>
        <v>-0.5</v>
      </c>
      <c r="L146" s="6" t="str">
        <f t="shared" si="15"/>
        <v>-</v>
      </c>
      <c r="M146" s="6">
        <f t="shared" si="15"/>
        <v>-1</v>
      </c>
      <c r="N146" s="6">
        <f t="shared" si="15"/>
        <v>-0.5714285714285714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22</v>
      </c>
      <c r="D148" s="10">
        <v>0</v>
      </c>
      <c r="E148" s="10">
        <v>3</v>
      </c>
      <c r="F148" s="10">
        <v>25</v>
      </c>
      <c r="G148" s="10">
        <v>16</v>
      </c>
      <c r="H148" s="10">
        <v>0</v>
      </c>
      <c r="I148" s="10">
        <v>0</v>
      </c>
      <c r="J148" s="10">
        <v>16</v>
      </c>
      <c r="K148" s="6">
        <f t="shared" ref="K148" si="17">IF(C148=0,"-",(G148-C148)/C148)</f>
        <v>-0.27272727272727271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-0.36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7.1428571428571425E-2</v>
      </c>
      <c r="D149" s="6" t="str">
        <f t="shared" si="21"/>
        <v>-</v>
      </c>
      <c r="E149" s="6" t="str">
        <f t="shared" si="21"/>
        <v>-</v>
      </c>
      <c r="F149" s="6">
        <f t="shared" si="21"/>
        <v>6.25E-2</v>
      </c>
      <c r="G149" s="6">
        <f t="shared" si="21"/>
        <v>7.6923076923076927E-2</v>
      </c>
      <c r="H149" s="6" t="str">
        <f t="shared" si="21"/>
        <v>-</v>
      </c>
      <c r="I149" s="6" t="str">
        <f t="shared" si="21"/>
        <v>-</v>
      </c>
      <c r="J149" s="6">
        <f t="shared" si="21"/>
        <v>7.6923076923076927E-2</v>
      </c>
      <c r="K149" s="6">
        <f>IF(OR(C149="-",G149="-"),"-",(G149-C149)/C149)</f>
        <v>7.6923076923077038E-2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0.23076923076923084</v>
      </c>
    </row>
    <row r="150" spans="2:14" ht="29.25" thickBot="1" x14ac:dyDescent="0.25">
      <c r="B150" s="7" t="s">
        <v>77</v>
      </c>
      <c r="C150" s="6">
        <f t="shared" si="21"/>
        <v>0.14285714285714285</v>
      </c>
      <c r="D150" s="6" t="str">
        <f t="shared" si="21"/>
        <v>-</v>
      </c>
      <c r="E150" s="6" t="str">
        <f t="shared" si="21"/>
        <v>-</v>
      </c>
      <c r="F150" s="6">
        <f t="shared" si="21"/>
        <v>0.125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19</v>
      </c>
      <c r="D157" s="19">
        <v>15</v>
      </c>
      <c r="E157" s="18">
        <f>IF(C157=0,"-",(D157-C157)/C157)</f>
        <v>-0.21052631578947367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1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0.86363636363636365</v>
      </c>
      <c r="D160" s="18">
        <f>IF(D157=0,"-",D157/(D157+D158+D159))</f>
        <v>0.9375</v>
      </c>
      <c r="E160" s="18">
        <f>IF(OR(C160="-",D160="-"),"-",(D160-C160)/C160)</f>
        <v>8.5526315789473673E-2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1</v>
      </c>
      <c r="E166" s="6">
        <f>IF(C166=0,"-",(D166-C166)/C166)</f>
        <v>-0.8</v>
      </c>
    </row>
    <row r="167" spans="2:14" ht="20.100000000000001" customHeight="1" thickBot="1" x14ac:dyDescent="0.25">
      <c r="B167" s="4" t="s">
        <v>41</v>
      </c>
      <c r="C167" s="5">
        <v>5</v>
      </c>
      <c r="D167" s="5">
        <v>1</v>
      </c>
      <c r="E167" s="6">
        <f t="shared" ref="E167:E168" si="24">IF(C167=0,"-",(D167-C167)/C167)</f>
        <v>-0.8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2</v>
      </c>
      <c r="E178" s="6">
        <f>IF(C178=0,"-",(D178-C178)/C178)</f>
        <v>-0.5</v>
      </c>
      <c r="H178" s="13"/>
    </row>
    <row r="179" spans="2:8" ht="15" thickBot="1" x14ac:dyDescent="0.25">
      <c r="B179" s="4" t="s">
        <v>43</v>
      </c>
      <c r="C179" s="5">
        <v>4</v>
      </c>
      <c r="D179" s="5">
        <v>2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25</v>
      </c>
      <c r="D182" s="5">
        <v>15</v>
      </c>
      <c r="E182" s="6">
        <f t="shared" si="26"/>
        <v>-0.4</v>
      </c>
      <c r="H182" s="13"/>
    </row>
    <row r="183" spans="2:8" ht="15" thickBot="1" x14ac:dyDescent="0.25">
      <c r="B183" s="4" t="s">
        <v>47</v>
      </c>
      <c r="C183" s="5">
        <v>23</v>
      </c>
      <c r="D183" s="5">
        <v>15</v>
      </c>
      <c r="E183" s="6">
        <f t="shared" si="26"/>
        <v>-0.34782608695652173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0</v>
      </c>
      <c r="E185" s="6">
        <f t="shared" si="26"/>
        <v>-1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1</v>
      </c>
      <c r="D200" s="5">
        <v>2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5</v>
      </c>
      <c r="E221" s="6">
        <f t="shared" ref="E221:E223" si="30">IF(C221=0,"-",(D221-C221)/C221)</f>
        <v>0.66666666666666663</v>
      </c>
    </row>
    <row r="222" spans="2:5" ht="15" thickBot="1" x14ac:dyDescent="0.25">
      <c r="B222" s="16" t="s">
        <v>92</v>
      </c>
      <c r="C222" s="5">
        <v>4</v>
      </c>
      <c r="D222" s="5">
        <v>2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4</v>
      </c>
      <c r="D223" s="5">
        <v>11</v>
      </c>
      <c r="E223" s="6">
        <f t="shared" si="30"/>
        <v>1.75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1724</v>
      </c>
      <c r="D14" s="5">
        <v>1887</v>
      </c>
      <c r="E14" s="6">
        <f>IF(C14&gt;0,(D14-C14)/C14)</f>
        <v>9.4547563805104415E-2</v>
      </c>
    </row>
    <row r="15" spans="1:5" ht="20.100000000000001" customHeight="1" thickBot="1" x14ac:dyDescent="0.25">
      <c r="B15" s="4" t="s">
        <v>17</v>
      </c>
      <c r="C15" s="5">
        <v>1708</v>
      </c>
      <c r="D15" s="5">
        <v>1687</v>
      </c>
      <c r="E15" s="6">
        <f t="shared" ref="E15:E25" si="0">IF(C15&gt;0,(D15-C15)/C15)</f>
        <v>-1.2295081967213115E-2</v>
      </c>
    </row>
    <row r="16" spans="1:5" ht="20.100000000000001" customHeight="1" thickBot="1" x14ac:dyDescent="0.25">
      <c r="B16" s="4" t="s">
        <v>18</v>
      </c>
      <c r="C16" s="5">
        <v>1303</v>
      </c>
      <c r="D16" s="5">
        <v>1158</v>
      </c>
      <c r="E16" s="6">
        <f t="shared" si="0"/>
        <v>-0.11128165771297006</v>
      </c>
    </row>
    <row r="17" spans="2:5" ht="20.100000000000001" customHeight="1" thickBot="1" x14ac:dyDescent="0.25">
      <c r="B17" s="4" t="s">
        <v>19</v>
      </c>
      <c r="C17" s="5">
        <v>405</v>
      </c>
      <c r="D17" s="5">
        <v>529</v>
      </c>
      <c r="E17" s="6">
        <f t="shared" si="0"/>
        <v>0.30617283950617286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3</v>
      </c>
      <c r="E18" s="6">
        <f>IF(C18=0,"-",(D18-C18)/C18)</f>
        <v>-0.72727272727272729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0.23711943793911008</v>
      </c>
      <c r="D20" s="6">
        <f>D17/D15</f>
        <v>0.31357439241256668</v>
      </c>
      <c r="E20" s="6">
        <f t="shared" si="0"/>
        <v>0.32243225244608359</v>
      </c>
    </row>
    <row r="21" spans="2:5" ht="30" customHeight="1" thickBot="1" x14ac:dyDescent="0.25">
      <c r="B21" s="4" t="s">
        <v>23</v>
      </c>
      <c r="C21" s="5">
        <v>98</v>
      </c>
      <c r="D21" s="5">
        <v>71</v>
      </c>
      <c r="E21" s="6">
        <f t="shared" si="0"/>
        <v>-0.27551020408163263</v>
      </c>
    </row>
    <row r="22" spans="2:5" ht="20.100000000000001" customHeight="1" thickBot="1" x14ac:dyDescent="0.25">
      <c r="B22" s="4" t="s">
        <v>24</v>
      </c>
      <c r="C22" s="5">
        <v>70</v>
      </c>
      <c r="D22" s="5">
        <v>49</v>
      </c>
      <c r="E22" s="6">
        <f t="shared" si="0"/>
        <v>-0.3</v>
      </c>
    </row>
    <row r="23" spans="2:5" ht="20.100000000000001" customHeight="1" thickBot="1" x14ac:dyDescent="0.25">
      <c r="B23" s="4" t="s">
        <v>25</v>
      </c>
      <c r="C23" s="5">
        <v>28</v>
      </c>
      <c r="D23" s="5">
        <v>22</v>
      </c>
      <c r="E23" s="6">
        <f t="shared" si="0"/>
        <v>-0.21428571428571427</v>
      </c>
    </row>
    <row r="24" spans="2:5" ht="20.100000000000001" customHeight="1" thickBot="1" x14ac:dyDescent="0.25">
      <c r="B24" s="4" t="s">
        <v>21</v>
      </c>
      <c r="C24" s="6">
        <f>C23/C21</f>
        <v>0.2857142857142857</v>
      </c>
      <c r="D24" s="6">
        <f t="shared" ref="D24" si="1">D23/D21</f>
        <v>0.30985915492957744</v>
      </c>
      <c r="E24" s="6">
        <f t="shared" si="0"/>
        <v>8.4507042253521097E-2</v>
      </c>
    </row>
    <row r="25" spans="2:5" ht="20.100000000000001" customHeight="1" thickBot="1" x14ac:dyDescent="0.25">
      <c r="B25" s="7" t="s">
        <v>26</v>
      </c>
      <c r="C25" s="6">
        <v>0.12164471055609724</v>
      </c>
      <c r="D25" s="6">
        <v>0.1201490788689321</v>
      </c>
      <c r="E25" s="6">
        <f t="shared" si="0"/>
        <v>-1.229508196721321E-2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448</v>
      </c>
      <c r="D34" s="5">
        <v>457</v>
      </c>
      <c r="E34" s="6">
        <f>IF(C34&gt;0,(D34-C34)/C34,"-")</f>
        <v>2.0089285714285716E-2</v>
      </c>
    </row>
    <row r="35" spans="2:5" ht="20.100000000000001" customHeight="1" thickBot="1" x14ac:dyDescent="0.25">
      <c r="B35" s="4" t="s">
        <v>29</v>
      </c>
      <c r="C35" s="5">
        <v>7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286</v>
      </c>
      <c r="D36" s="5">
        <v>297</v>
      </c>
      <c r="E36" s="6">
        <f t="shared" si="2"/>
        <v>3.8461538461538464E-2</v>
      </c>
    </row>
    <row r="37" spans="2:5" ht="20.100000000000001" customHeight="1" thickBot="1" x14ac:dyDescent="0.25">
      <c r="B37" s="4" t="s">
        <v>30</v>
      </c>
      <c r="C37" s="5">
        <v>155</v>
      </c>
      <c r="D37" s="5">
        <v>160</v>
      </c>
      <c r="E37" s="6">
        <f t="shared" si="2"/>
        <v>3.2258064516129031E-2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246</v>
      </c>
      <c r="D44" s="5">
        <v>282</v>
      </c>
      <c r="E44" s="6">
        <f>IF(C44&gt;0,(D44-C44)/C44,"-")</f>
        <v>0.14634146341463414</v>
      </c>
    </row>
    <row r="45" spans="2:5" ht="20.100000000000001" customHeight="1" thickBot="1" x14ac:dyDescent="0.25">
      <c r="B45" s="4" t="s">
        <v>34</v>
      </c>
      <c r="C45" s="5">
        <v>33</v>
      </c>
      <c r="D45" s="5">
        <v>35</v>
      </c>
      <c r="E45" s="6">
        <f t="shared" ref="E45:E51" si="3">IF(C45&gt;0,(D45-C45)/C45,"-")</f>
        <v>6.0606060606060608E-2</v>
      </c>
    </row>
    <row r="46" spans="2:5" ht="20.100000000000001" customHeight="1" thickBot="1" x14ac:dyDescent="0.25">
      <c r="B46" s="4" t="s">
        <v>31</v>
      </c>
      <c r="C46" s="5">
        <v>22</v>
      </c>
      <c r="D46" s="5">
        <v>14</v>
      </c>
      <c r="E46" s="6">
        <f t="shared" si="3"/>
        <v>-0.36363636363636365</v>
      </c>
    </row>
    <row r="47" spans="2:5" ht="20.100000000000001" customHeight="1" thickBot="1" x14ac:dyDescent="0.25">
      <c r="B47" s="4" t="s">
        <v>32</v>
      </c>
      <c r="C47" s="5">
        <v>951</v>
      </c>
      <c r="D47" s="5">
        <v>814</v>
      </c>
      <c r="E47" s="6">
        <f t="shared" si="3"/>
        <v>-0.14405888538380651</v>
      </c>
    </row>
    <row r="48" spans="2:5" ht="20.100000000000001" customHeight="1" thickBot="1" x14ac:dyDescent="0.25">
      <c r="B48" s="4" t="s">
        <v>35</v>
      </c>
      <c r="C48" s="5">
        <v>333</v>
      </c>
      <c r="D48" s="5">
        <v>385</v>
      </c>
      <c r="E48" s="6">
        <f t="shared" si="3"/>
        <v>0.15615615615615616</v>
      </c>
    </row>
    <row r="49" spans="2:5" ht="20.100000000000001" customHeight="1" thickBot="1" x14ac:dyDescent="0.25">
      <c r="B49" s="4" t="s">
        <v>67</v>
      </c>
      <c r="C49" s="5">
        <v>161</v>
      </c>
      <c r="D49" s="5">
        <v>144</v>
      </c>
      <c r="E49" s="6">
        <f t="shared" si="3"/>
        <v>-0.10559006211180125</v>
      </c>
    </row>
    <row r="50" spans="2:5" ht="20.100000000000001" customHeight="1" collapsed="1" thickBot="1" x14ac:dyDescent="0.25">
      <c r="B50" s="4" t="s">
        <v>36</v>
      </c>
      <c r="C50" s="6">
        <f>C44/(C44+C45)</f>
        <v>0.88172043010752688</v>
      </c>
      <c r="D50" s="6">
        <f>D44/(D44+D45)</f>
        <v>0.88958990536277605</v>
      </c>
      <c r="E50" s="6">
        <f t="shared" si="3"/>
        <v>8.9251365699777162E-3</v>
      </c>
    </row>
    <row r="51" spans="2:5" ht="20.100000000000001" customHeight="1" thickBot="1" x14ac:dyDescent="0.25">
      <c r="B51" s="4" t="s">
        <v>37</v>
      </c>
      <c r="C51" s="6">
        <f>C47/(C46+C47)</f>
        <v>0.97738951695786225</v>
      </c>
      <c r="D51" s="6">
        <f t="shared" ref="D51" si="4">D47/(D46+D47)</f>
        <v>0.98309178743961356</v>
      </c>
      <c r="E51" s="6">
        <f t="shared" si="3"/>
        <v>5.8341842047781589E-3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279</v>
      </c>
      <c r="D58" s="5">
        <v>317</v>
      </c>
      <c r="E58" s="6">
        <f>IF(C58&gt;0,(D58-C58)/C58,"-")</f>
        <v>0.13620071684587814</v>
      </c>
    </row>
    <row r="59" spans="2:5" ht="20.100000000000001" customHeight="1" thickBot="1" x14ac:dyDescent="0.25">
      <c r="B59" s="4" t="s">
        <v>41</v>
      </c>
      <c r="C59" s="5">
        <v>189</v>
      </c>
      <c r="D59" s="5">
        <v>200</v>
      </c>
      <c r="E59" s="6">
        <f t="shared" ref="E59:E63" si="5">IF(C59&gt;0,(D59-C59)/C59,"-")</f>
        <v>5.8201058201058198E-2</v>
      </c>
    </row>
    <row r="60" spans="2:5" ht="20.100000000000001" customHeight="1" thickBot="1" x14ac:dyDescent="0.25">
      <c r="B60" s="4" t="s">
        <v>42</v>
      </c>
      <c r="C60" s="5">
        <v>57</v>
      </c>
      <c r="D60" s="5">
        <v>82</v>
      </c>
      <c r="E60" s="6">
        <f t="shared" si="5"/>
        <v>0.43859649122807015</v>
      </c>
    </row>
    <row r="61" spans="2:5" ht="20.100000000000001" customHeight="1" collapsed="1" thickBot="1" x14ac:dyDescent="0.25">
      <c r="B61" s="4" t="s">
        <v>98</v>
      </c>
      <c r="C61" s="6">
        <f>(C59+C60)/C58</f>
        <v>0.88172043010752688</v>
      </c>
      <c r="D61" s="6">
        <f>(D59+D60)/D58</f>
        <v>0.88958990536277605</v>
      </c>
      <c r="E61" s="6">
        <f t="shared" si="5"/>
        <v>8.9251365699777162E-3</v>
      </c>
    </row>
    <row r="62" spans="2:5" ht="20.100000000000001" customHeight="1" thickBot="1" x14ac:dyDescent="0.25">
      <c r="B62" s="4" t="s">
        <v>39</v>
      </c>
      <c r="C62" s="6">
        <v>0.8669724770642202</v>
      </c>
      <c r="D62" s="6">
        <v>0.86580086580086579</v>
      </c>
      <c r="E62" s="6">
        <f t="shared" si="5"/>
        <v>-1.3513823037632885E-3</v>
      </c>
    </row>
    <row r="63" spans="2:5" ht="20.100000000000001" customHeight="1" thickBot="1" x14ac:dyDescent="0.25">
      <c r="B63" s="4" t="s">
        <v>40</v>
      </c>
      <c r="C63" s="6">
        <v>0.93442622950819676</v>
      </c>
      <c r="D63" s="6">
        <v>0.95348837209302328</v>
      </c>
      <c r="E63" s="6">
        <f t="shared" si="5"/>
        <v>2.0399836801305578E-2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2053</v>
      </c>
      <c r="D70" s="5">
        <v>2119</v>
      </c>
      <c r="E70" s="6">
        <f>IF(C70&gt;0,(D70-C70)/C70,"-")</f>
        <v>3.2148075986361421E-2</v>
      </c>
    </row>
    <row r="71" spans="2:5" ht="20.100000000000001" customHeight="1" thickBot="1" x14ac:dyDescent="0.25">
      <c r="B71" s="4" t="s">
        <v>45</v>
      </c>
      <c r="C71" s="5">
        <v>554</v>
      </c>
      <c r="D71" s="5">
        <v>560</v>
      </c>
      <c r="E71" s="6">
        <f t="shared" ref="E71:E77" si="6">IF(C71&gt;0,(D71-C71)/C71,"-")</f>
        <v>1.0830324909747292E-2</v>
      </c>
    </row>
    <row r="72" spans="2:5" ht="20.100000000000001" customHeight="1" thickBot="1" x14ac:dyDescent="0.25">
      <c r="B72" s="4" t="s">
        <v>43</v>
      </c>
      <c r="C72" s="5">
        <v>5</v>
      </c>
      <c r="D72" s="5">
        <v>6</v>
      </c>
      <c r="E72" s="6">
        <f t="shared" si="6"/>
        <v>0.2</v>
      </c>
    </row>
    <row r="73" spans="2:5" ht="20.100000000000001" customHeight="1" thickBot="1" x14ac:dyDescent="0.25">
      <c r="B73" s="4" t="s">
        <v>46</v>
      </c>
      <c r="C73" s="5">
        <v>1083</v>
      </c>
      <c r="D73" s="5">
        <v>1076</v>
      </c>
      <c r="E73" s="6">
        <f t="shared" si="6"/>
        <v>-6.4635272391505077E-3</v>
      </c>
    </row>
    <row r="74" spans="2:5" ht="20.100000000000001" customHeight="1" thickBot="1" x14ac:dyDescent="0.25">
      <c r="B74" s="4" t="s">
        <v>47</v>
      </c>
      <c r="C74" s="5">
        <v>336</v>
      </c>
      <c r="D74" s="5">
        <v>389</v>
      </c>
      <c r="E74" s="6">
        <f t="shared" si="6"/>
        <v>0.15773809523809523</v>
      </c>
    </row>
    <row r="75" spans="2:5" ht="20.100000000000001" customHeight="1" thickBot="1" x14ac:dyDescent="0.25">
      <c r="B75" s="4" t="s">
        <v>48</v>
      </c>
      <c r="C75" s="5">
        <v>73</v>
      </c>
      <c r="D75" s="5">
        <v>85</v>
      </c>
      <c r="E75" s="6">
        <f t="shared" si="6"/>
        <v>0.16438356164383561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3</v>
      </c>
      <c r="E77" s="6">
        <f t="shared" si="6"/>
        <v>0.5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139</v>
      </c>
      <c r="D90" s="5">
        <v>206</v>
      </c>
      <c r="E90" s="6">
        <f>IF(C90&gt;0,(D90-C90)/C90,"-")</f>
        <v>0.48201438848920863</v>
      </c>
    </row>
    <row r="91" spans="2:5" ht="29.25" thickBot="1" x14ac:dyDescent="0.25">
      <c r="B91" s="4" t="s">
        <v>52</v>
      </c>
      <c r="C91" s="5">
        <v>101</v>
      </c>
      <c r="D91" s="5">
        <v>114</v>
      </c>
      <c r="E91" s="6">
        <f t="shared" ref="E91:E93" si="7">IF(C91&gt;0,(D91-C91)/C91,"-")</f>
        <v>0.12871287128712872</v>
      </c>
    </row>
    <row r="92" spans="2:5" ht="29.25" customHeight="1" thickBot="1" x14ac:dyDescent="0.25">
      <c r="B92" s="4" t="s">
        <v>53</v>
      </c>
      <c r="C92" s="5">
        <v>61</v>
      </c>
      <c r="D92" s="5">
        <v>79</v>
      </c>
      <c r="E92" s="6">
        <f t="shared" si="7"/>
        <v>0.29508196721311475</v>
      </c>
    </row>
    <row r="93" spans="2:5" ht="29.25" customHeight="1" thickBot="1" x14ac:dyDescent="0.25">
      <c r="B93" s="4" t="s">
        <v>54</v>
      </c>
      <c r="C93" s="6">
        <f>(C90+C91)/(C90+C91+C92)</f>
        <v>0.79734219269102991</v>
      </c>
      <c r="D93" s="6">
        <f>(D90+D91)/(D90+D91+D92)</f>
        <v>0.80200501253132828</v>
      </c>
      <c r="E93" s="6">
        <f t="shared" si="7"/>
        <v>5.8479532163742071E-3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310</v>
      </c>
      <c r="D100" s="5">
        <v>404</v>
      </c>
      <c r="E100" s="6">
        <f>IF(C100&gt;0,(D100-C100)/C100,"-")</f>
        <v>0.3032258064516129</v>
      </c>
    </row>
    <row r="101" spans="2:5" ht="20.100000000000001" customHeight="1" thickBot="1" x14ac:dyDescent="0.25">
      <c r="B101" s="4" t="s">
        <v>41</v>
      </c>
      <c r="C101" s="5">
        <v>210</v>
      </c>
      <c r="D101" s="5">
        <v>258</v>
      </c>
      <c r="E101" s="6">
        <f t="shared" ref="E101:E105" si="8">IF(C101&gt;0,(D101-C101)/C101,"-")</f>
        <v>0.22857142857142856</v>
      </c>
    </row>
    <row r="102" spans="2:5" ht="20.100000000000001" customHeight="1" thickBot="1" x14ac:dyDescent="0.25">
      <c r="B102" s="4" t="s">
        <v>42</v>
      </c>
      <c r="C102" s="5">
        <v>39</v>
      </c>
      <c r="D102" s="5">
        <v>67</v>
      </c>
      <c r="E102" s="6">
        <f t="shared" si="8"/>
        <v>0.71794871794871795</v>
      </c>
    </row>
    <row r="103" spans="2:5" ht="20.100000000000001" customHeight="1" thickBot="1" x14ac:dyDescent="0.25">
      <c r="B103" s="4" t="s">
        <v>98</v>
      </c>
      <c r="C103" s="6">
        <f>(C101+C102)/C100</f>
        <v>0.8032258064516129</v>
      </c>
      <c r="D103" s="6">
        <f>(D101+D102)/D100</f>
        <v>0.8044554455445545</v>
      </c>
      <c r="E103" s="6">
        <f t="shared" si="8"/>
        <v>1.5308759791642452E-3</v>
      </c>
    </row>
    <row r="104" spans="2:5" ht="20.100000000000001" customHeight="1" thickBot="1" x14ac:dyDescent="0.25">
      <c r="B104" s="4" t="s">
        <v>39</v>
      </c>
      <c r="C104" s="6">
        <v>0.79545454545454541</v>
      </c>
      <c r="D104" s="6">
        <v>0.80373831775700932</v>
      </c>
      <c r="E104" s="6">
        <f t="shared" si="8"/>
        <v>1.0413885180240345E-2</v>
      </c>
    </row>
    <row r="105" spans="2:5" ht="20.100000000000001" customHeight="1" thickBot="1" x14ac:dyDescent="0.25">
      <c r="B105" s="4" t="s">
        <v>40</v>
      </c>
      <c r="C105" s="6">
        <v>0.84782608695652173</v>
      </c>
      <c r="D105" s="6">
        <v>0.80722891566265065</v>
      </c>
      <c r="E105" s="6">
        <f t="shared" si="8"/>
        <v>-4.788384306456589E-2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329</v>
      </c>
      <c r="D112" s="5">
        <v>385</v>
      </c>
      <c r="E112" s="6">
        <f>IF(C112&gt;0,(D112-C112)/C112,"-")</f>
        <v>0.1702127659574468</v>
      </c>
    </row>
    <row r="113" spans="2:14" ht="15" thickBot="1" x14ac:dyDescent="0.25">
      <c r="B113" s="4" t="s">
        <v>56</v>
      </c>
      <c r="C113" s="5">
        <v>218</v>
      </c>
      <c r="D113" s="5">
        <v>275</v>
      </c>
      <c r="E113" s="6">
        <f t="shared" ref="E113:E114" si="9">IF(C113&gt;0,(D113-C113)/C113,"-")</f>
        <v>0.26146788990825687</v>
      </c>
    </row>
    <row r="114" spans="2:14" ht="15" thickBot="1" x14ac:dyDescent="0.25">
      <c r="B114" s="4" t="s">
        <v>57</v>
      </c>
      <c r="C114" s="5">
        <v>111</v>
      </c>
      <c r="D114" s="5">
        <v>110</v>
      </c>
      <c r="E114" s="6">
        <f t="shared" si="9"/>
        <v>-9.0090090090090089E-3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0</v>
      </c>
      <c r="F128" s="10">
        <v>2</v>
      </c>
      <c r="G128" s="10">
        <v>6</v>
      </c>
      <c r="H128" s="10">
        <v>1</v>
      </c>
      <c r="I128" s="10">
        <v>0</v>
      </c>
      <c r="J128" s="10">
        <v>7</v>
      </c>
      <c r="K128" s="6">
        <f>IF(C128=0,"-",(G128-C128)/C128)</f>
        <v>2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2.5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1</v>
      </c>
      <c r="F129" s="10">
        <v>2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>
        <f t="shared" si="10"/>
        <v>-1</v>
      </c>
      <c r="N129" s="6">
        <f t="shared" si="10"/>
        <v>-0.5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1</v>
      </c>
      <c r="F133" s="10">
        <v>4</v>
      </c>
      <c r="G133" s="10">
        <v>7</v>
      </c>
      <c r="H133" s="10">
        <v>1</v>
      </c>
      <c r="I133" s="10">
        <v>0</v>
      </c>
      <c r="J133" s="10">
        <v>8</v>
      </c>
      <c r="K133" s="6">
        <f t="shared" si="11"/>
        <v>1.3333333333333333</v>
      </c>
      <c r="L133" s="6" t="str">
        <f t="shared" si="10"/>
        <v>-</v>
      </c>
      <c r="M133" s="6">
        <f t="shared" si="10"/>
        <v>-1</v>
      </c>
      <c r="N133" s="6">
        <f t="shared" si="10"/>
        <v>1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0.5</v>
      </c>
      <c r="G134" s="6">
        <f t="shared" si="12"/>
        <v>0.8571428571428571</v>
      </c>
      <c r="H134" s="6">
        <f t="shared" si="12"/>
        <v>1</v>
      </c>
      <c r="I134" s="6" t="str">
        <f t="shared" si="12"/>
        <v>-</v>
      </c>
      <c r="J134" s="6">
        <f t="shared" si="12"/>
        <v>0.875</v>
      </c>
      <c r="K134" s="6">
        <f>IF(OR(C134="-",G134="-"),"-",(G134-C134)/C134)</f>
        <v>0.2857142857142857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0.75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</v>
      </c>
      <c r="D143" s="10">
        <v>0</v>
      </c>
      <c r="E143" s="10">
        <v>1</v>
      </c>
      <c r="F143" s="10">
        <v>8</v>
      </c>
      <c r="G143" s="10">
        <v>8</v>
      </c>
      <c r="H143" s="10">
        <v>0</v>
      </c>
      <c r="I143" s="10">
        <v>3</v>
      </c>
      <c r="J143" s="10">
        <v>11</v>
      </c>
      <c r="K143" s="6">
        <f>IF(C143=0,"-",(G143-C143)/C143)</f>
        <v>0.14285714285714285</v>
      </c>
      <c r="L143" s="6" t="str">
        <f t="shared" ref="L143:N147" si="15">IF(D143=0,"-",(H143-D143)/D143)</f>
        <v>-</v>
      </c>
      <c r="M143" s="6">
        <f t="shared" si="15"/>
        <v>2</v>
      </c>
      <c r="N143" s="6">
        <f t="shared" si="15"/>
        <v>0.375</v>
      </c>
    </row>
    <row r="144" spans="2:14" ht="15" thickBot="1" x14ac:dyDescent="0.25">
      <c r="B144" s="4" t="s">
        <v>72</v>
      </c>
      <c r="C144" s="10">
        <v>4</v>
      </c>
      <c r="D144" s="10">
        <v>0</v>
      </c>
      <c r="E144" s="10">
        <v>0</v>
      </c>
      <c r="F144" s="10">
        <v>4</v>
      </c>
      <c r="G144" s="10">
        <v>2</v>
      </c>
      <c r="H144" s="10">
        <v>0</v>
      </c>
      <c r="I144" s="10">
        <v>0</v>
      </c>
      <c r="J144" s="10">
        <v>2</v>
      </c>
      <c r="K144" s="6">
        <f t="shared" ref="K144:K147" si="16">IF(C144=0,"-",(G144-C144)/C144)</f>
        <v>-0.5</v>
      </c>
      <c r="L144" s="6" t="str">
        <f t="shared" si="15"/>
        <v>-</v>
      </c>
      <c r="M144" s="6" t="str">
        <f t="shared" si="15"/>
        <v>-</v>
      </c>
      <c r="N144" s="6">
        <f t="shared" si="15"/>
        <v>-0.5</v>
      </c>
    </row>
    <row r="145" spans="2:14" ht="15" thickBot="1" x14ac:dyDescent="0.25">
      <c r="B145" s="4" t="s">
        <v>73</v>
      </c>
      <c r="C145" s="10">
        <v>53</v>
      </c>
      <c r="D145" s="10">
        <v>0</v>
      </c>
      <c r="E145" s="10">
        <v>1</v>
      </c>
      <c r="F145" s="10">
        <v>54</v>
      </c>
      <c r="G145" s="10">
        <v>48</v>
      </c>
      <c r="H145" s="10">
        <v>0</v>
      </c>
      <c r="I145" s="10">
        <v>1</v>
      </c>
      <c r="J145" s="10">
        <v>49</v>
      </c>
      <c r="K145" s="6">
        <f t="shared" si="16"/>
        <v>-9.4339622641509441E-2</v>
      </c>
      <c r="L145" s="6" t="str">
        <f t="shared" si="15"/>
        <v>-</v>
      </c>
      <c r="M145" s="6">
        <f t="shared" si="15"/>
        <v>0</v>
      </c>
      <c r="N145" s="6">
        <f t="shared" si="15"/>
        <v>-9.2592592592592587E-2</v>
      </c>
    </row>
    <row r="146" spans="2:14" ht="15" thickBot="1" x14ac:dyDescent="0.25">
      <c r="B146" s="4" t="s">
        <v>74</v>
      </c>
      <c r="C146" s="10">
        <v>12</v>
      </c>
      <c r="D146" s="10">
        <v>0</v>
      </c>
      <c r="E146" s="10">
        <v>2</v>
      </c>
      <c r="F146" s="10">
        <v>14</v>
      </c>
      <c r="G146" s="10">
        <v>11</v>
      </c>
      <c r="H146" s="10">
        <v>0</v>
      </c>
      <c r="I146" s="10">
        <v>4</v>
      </c>
      <c r="J146" s="10">
        <v>15</v>
      </c>
      <c r="K146" s="6">
        <f t="shared" si="16"/>
        <v>-8.3333333333333329E-2</v>
      </c>
      <c r="L146" s="6" t="str">
        <f t="shared" si="15"/>
        <v>-</v>
      </c>
      <c r="M146" s="6">
        <f t="shared" si="15"/>
        <v>1</v>
      </c>
      <c r="N146" s="6">
        <f t="shared" si="15"/>
        <v>7.1428571428571425E-2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76</v>
      </c>
      <c r="D148" s="10">
        <v>0</v>
      </c>
      <c r="E148" s="10">
        <v>4</v>
      </c>
      <c r="F148" s="10">
        <v>80</v>
      </c>
      <c r="G148" s="10">
        <v>70</v>
      </c>
      <c r="H148" s="10">
        <v>0</v>
      </c>
      <c r="I148" s="10">
        <v>8</v>
      </c>
      <c r="J148" s="10">
        <v>78</v>
      </c>
      <c r="K148" s="6">
        <f t="shared" ref="K148" si="17">IF(C148=0,"-",(G148-C148)/C148)</f>
        <v>-7.8947368421052627E-2</v>
      </c>
      <c r="L148" s="6" t="str">
        <f t="shared" ref="L148" si="18">IF(D148=0,"-",(H148-D148)/D148)</f>
        <v>-</v>
      </c>
      <c r="M148" s="6">
        <f t="shared" ref="M148" si="19">IF(E148=0,"-",(I148-E148)/E148)</f>
        <v>1</v>
      </c>
      <c r="N148" s="6">
        <f t="shared" ref="N148" si="20">IF(F148=0,"-",(J148-F148)/F148)</f>
        <v>-2.5000000000000001E-2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0.11666666666666667</v>
      </c>
      <c r="D149" s="6" t="str">
        <f t="shared" si="21"/>
        <v>-</v>
      </c>
      <c r="E149" s="6">
        <f t="shared" si="21"/>
        <v>0.5</v>
      </c>
      <c r="F149" s="6">
        <f t="shared" si="21"/>
        <v>0.12903225806451613</v>
      </c>
      <c r="G149" s="6">
        <f t="shared" si="21"/>
        <v>0.14285714285714285</v>
      </c>
      <c r="H149" s="6" t="str">
        <f t="shared" si="21"/>
        <v>-</v>
      </c>
      <c r="I149" s="6">
        <f t="shared" si="21"/>
        <v>0.75</v>
      </c>
      <c r="J149" s="6">
        <f t="shared" si="21"/>
        <v>0.18333333333333332</v>
      </c>
      <c r="K149" s="6">
        <f>IF(OR(C149="-",G149="-"),"-",(G149-C149)/C149)</f>
        <v>0.22448979591836726</v>
      </c>
      <c r="L149" s="6" t="str">
        <f t="shared" ref="L149:N150" si="22">IF(OR(D149="-",H149="-"),"-",(H149-D149)/D149)</f>
        <v>-</v>
      </c>
      <c r="M149" s="6">
        <f t="shared" si="22"/>
        <v>0.5</v>
      </c>
      <c r="N149" s="6">
        <f t="shared" si="22"/>
        <v>0.42083333333333328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 t="str">
        <f t="shared" si="21"/>
        <v>-</v>
      </c>
      <c r="F150" s="6">
        <f t="shared" si="21"/>
        <v>0.22222222222222221</v>
      </c>
      <c r="G150" s="6">
        <f t="shared" si="21"/>
        <v>0.15384615384615385</v>
      </c>
      <c r="H150" s="6" t="str">
        <f t="shared" si="21"/>
        <v>-</v>
      </c>
      <c r="I150" s="6" t="str">
        <f t="shared" si="21"/>
        <v>-</v>
      </c>
      <c r="J150" s="6">
        <f t="shared" si="21"/>
        <v>0.11764705882352941</v>
      </c>
      <c r="K150" s="6">
        <f>IF(OR(C150="-",G150="-"),"-",(G150-C150)/C150)</f>
        <v>-0.38461538461538458</v>
      </c>
      <c r="L150" s="6" t="str">
        <f t="shared" si="22"/>
        <v>-</v>
      </c>
      <c r="M150" s="6" t="str">
        <f t="shared" si="22"/>
        <v>-</v>
      </c>
      <c r="N150" s="6">
        <f t="shared" si="22"/>
        <v>-0.47058823529411764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51</v>
      </c>
      <c r="D157" s="19">
        <v>58</v>
      </c>
      <c r="E157" s="18">
        <f>IF(C157=0,"-",(D157-C157)/C157)</f>
        <v>0.13725490196078433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11</v>
      </c>
      <c r="E158" s="18">
        <f t="shared" ref="E158:E159" si="23">IF(C158=0,"-",(D158-C158)/C158)</f>
        <v>0.375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0.85</v>
      </c>
      <c r="D160" s="18">
        <f>IF(D157=0,"-",D157/(D157+D158+D159))</f>
        <v>0.84057971014492749</v>
      </c>
      <c r="E160" s="18">
        <f>IF(OR(C160="-",D160="-"),"-",(D160-C160)/C160)</f>
        <v>-1.1082693947144099E-2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8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6</v>
      </c>
      <c r="E167" s="6">
        <f t="shared" ref="E167:E168" si="24">IF(C167=0,"-",(D167-C167)/C167)</f>
        <v>2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>
        <f>IF(D166=0,"-",(D167+D168)/D166)</f>
        <v>0.875</v>
      </c>
      <c r="E169" s="6">
        <f t="shared" ref="E169:E171" si="25">IF(OR(C169="-",D169="-"),"-",(D169-C169)/C169)</f>
        <v>0.75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0.8571428571428571</v>
      </c>
      <c r="E170" s="6">
        <f t="shared" si="25"/>
        <v>0.2857142857142857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12</v>
      </c>
      <c r="D178" s="5">
        <v>5</v>
      </c>
      <c r="E178" s="6">
        <f>IF(C178=0,"-",(D178-C178)/C178)</f>
        <v>-0.58333333333333337</v>
      </c>
      <c r="H178" s="13"/>
    </row>
    <row r="179" spans="2:8" ht="15" thickBot="1" x14ac:dyDescent="0.25">
      <c r="B179" s="4" t="s">
        <v>43</v>
      </c>
      <c r="C179" s="5">
        <v>11</v>
      </c>
      <c r="D179" s="5">
        <v>2</v>
      </c>
      <c r="E179" s="6">
        <f t="shared" ref="E179:E185" si="26">IF(C179=0,"-",(D179-C179)/C179)</f>
        <v>-0.81818181818181823</v>
      </c>
      <c r="H179" s="13"/>
    </row>
    <row r="180" spans="2:8" ht="15" thickBot="1" x14ac:dyDescent="0.25">
      <c r="B180" s="4" t="s">
        <v>47</v>
      </c>
      <c r="C180" s="5">
        <v>0</v>
      </c>
      <c r="D180" s="5">
        <v>3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95</v>
      </c>
      <c r="D182" s="5">
        <v>90</v>
      </c>
      <c r="E182" s="6">
        <f t="shared" si="26"/>
        <v>-5.2631578947368418E-2</v>
      </c>
      <c r="H182" s="13"/>
    </row>
    <row r="183" spans="2:8" ht="15" thickBot="1" x14ac:dyDescent="0.25">
      <c r="B183" s="4" t="s">
        <v>47</v>
      </c>
      <c r="C183" s="5">
        <v>83</v>
      </c>
      <c r="D183" s="5">
        <v>74</v>
      </c>
      <c r="E183" s="6">
        <f t="shared" si="26"/>
        <v>-0.10843373493975904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12</v>
      </c>
      <c r="D185" s="5">
        <v>16</v>
      </c>
      <c r="E185" s="6">
        <f t="shared" si="26"/>
        <v>0.33333333333333331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3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4</v>
      </c>
      <c r="D199" s="5">
        <v>3</v>
      </c>
      <c r="E199" s="6">
        <f t="shared" si="27"/>
        <v>-0.25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3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1</v>
      </c>
      <c r="E209" s="6">
        <f t="shared" si="28"/>
        <v>-0.66666666666666663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9</v>
      </c>
      <c r="E221" s="6">
        <f t="shared" ref="E221:E223" si="30">IF(C221=0,"-",(D221-C221)/C221)</f>
        <v>0.2857142857142857</v>
      </c>
    </row>
    <row r="222" spans="2:5" ht="15" thickBot="1" x14ac:dyDescent="0.25">
      <c r="B222" s="16" t="s">
        <v>92</v>
      </c>
      <c r="C222" s="5">
        <v>4</v>
      </c>
      <c r="D222" s="5">
        <v>4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16</v>
      </c>
      <c r="D223" s="5">
        <v>14</v>
      </c>
      <c r="E223" s="6">
        <f t="shared" si="30"/>
        <v>-0.125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7331</v>
      </c>
      <c r="D14" s="5">
        <v>7576</v>
      </c>
      <c r="E14" s="6">
        <f>IF(C14&gt;0,(D14-C14)/C14)</f>
        <v>3.3419724457782019E-2</v>
      </c>
    </row>
    <row r="15" spans="1:5" ht="20.100000000000001" customHeight="1" thickBot="1" x14ac:dyDescent="0.25">
      <c r="B15" s="4" t="s">
        <v>17</v>
      </c>
      <c r="C15" s="5">
        <v>6571</v>
      </c>
      <c r="D15" s="5">
        <v>6910</v>
      </c>
      <c r="E15" s="6">
        <f t="shared" ref="E15:E25" si="0">IF(C15&gt;0,(D15-C15)/C15)</f>
        <v>5.1590321107898345E-2</v>
      </c>
    </row>
    <row r="16" spans="1:5" ht="20.100000000000001" customHeight="1" thickBot="1" x14ac:dyDescent="0.25">
      <c r="B16" s="4" t="s">
        <v>18</v>
      </c>
      <c r="C16" s="5">
        <v>3675</v>
      </c>
      <c r="D16" s="5">
        <v>3927</v>
      </c>
      <c r="E16" s="6">
        <f t="shared" si="0"/>
        <v>6.8571428571428575E-2</v>
      </c>
    </row>
    <row r="17" spans="2:5" ht="20.100000000000001" customHeight="1" thickBot="1" x14ac:dyDescent="0.25">
      <c r="B17" s="4" t="s">
        <v>19</v>
      </c>
      <c r="C17" s="5">
        <v>2896</v>
      </c>
      <c r="D17" s="5">
        <v>2983</v>
      </c>
      <c r="E17" s="6">
        <f t="shared" si="0"/>
        <v>3.0041436464088397E-2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0.44072439506924366</v>
      </c>
      <c r="D20" s="6">
        <f>D17/D15</f>
        <v>0.43169319826338642</v>
      </c>
      <c r="E20" s="6">
        <f t="shared" si="0"/>
        <v>-2.0491710708317637E-2</v>
      </c>
    </row>
    <row r="21" spans="2:5" ht="30" customHeight="1" thickBot="1" x14ac:dyDescent="0.25">
      <c r="B21" s="4" t="s">
        <v>23</v>
      </c>
      <c r="C21" s="5">
        <v>681</v>
      </c>
      <c r="D21" s="5">
        <v>964</v>
      </c>
      <c r="E21" s="6">
        <f t="shared" si="0"/>
        <v>0.41556534508076359</v>
      </c>
    </row>
    <row r="22" spans="2:5" ht="20.100000000000001" customHeight="1" thickBot="1" x14ac:dyDescent="0.25">
      <c r="B22" s="4" t="s">
        <v>24</v>
      </c>
      <c r="C22" s="5">
        <v>334</v>
      </c>
      <c r="D22" s="5">
        <v>507</v>
      </c>
      <c r="E22" s="6">
        <f t="shared" si="0"/>
        <v>0.51796407185628746</v>
      </c>
    </row>
    <row r="23" spans="2:5" ht="20.100000000000001" customHeight="1" thickBot="1" x14ac:dyDescent="0.25">
      <c r="B23" s="4" t="s">
        <v>25</v>
      </c>
      <c r="C23" s="5">
        <v>347</v>
      </c>
      <c r="D23" s="5">
        <v>457</v>
      </c>
      <c r="E23" s="6">
        <f t="shared" si="0"/>
        <v>0.31700288184438041</v>
      </c>
    </row>
    <row r="24" spans="2:5" ht="20.100000000000001" customHeight="1" thickBot="1" x14ac:dyDescent="0.25">
      <c r="B24" s="4" t="s">
        <v>21</v>
      </c>
      <c r="C24" s="6">
        <f>C23/C21</f>
        <v>0.50954478707782669</v>
      </c>
      <c r="D24" s="6">
        <f t="shared" ref="D24" si="1">D23/D21</f>
        <v>0.47406639004149376</v>
      </c>
      <c r="E24" s="6">
        <f t="shared" si="0"/>
        <v>-6.9627632224042446E-2</v>
      </c>
    </row>
    <row r="25" spans="2:5" ht="20.100000000000001" customHeight="1" thickBot="1" x14ac:dyDescent="0.25">
      <c r="B25" s="7" t="s">
        <v>26</v>
      </c>
      <c r="C25" s="6">
        <v>0.17987438083493357</v>
      </c>
      <c r="D25" s="6">
        <v>0.1891541579012922</v>
      </c>
      <c r="E25" s="6">
        <f t="shared" si="0"/>
        <v>5.1590321107898407E-2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1466</v>
      </c>
      <c r="D34" s="5">
        <v>1422</v>
      </c>
      <c r="E34" s="6">
        <f>IF(C34&gt;0,(D34-C34)/C34,"-")</f>
        <v>-3.0013642564802184E-2</v>
      </c>
    </row>
    <row r="35" spans="2:5" ht="20.100000000000001" customHeight="1" thickBot="1" x14ac:dyDescent="0.25">
      <c r="B35" s="4" t="s">
        <v>29</v>
      </c>
      <c r="C35" s="5">
        <v>6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637</v>
      </c>
      <c r="D36" s="5">
        <v>594</v>
      </c>
      <c r="E36" s="6">
        <f t="shared" si="2"/>
        <v>-6.7503924646781788E-2</v>
      </c>
    </row>
    <row r="37" spans="2:5" ht="20.100000000000001" customHeight="1" thickBot="1" x14ac:dyDescent="0.25">
      <c r="B37" s="4" t="s">
        <v>30</v>
      </c>
      <c r="C37" s="5">
        <v>823</v>
      </c>
      <c r="D37" s="5">
        <v>828</v>
      </c>
      <c r="E37" s="6">
        <f t="shared" si="2"/>
        <v>6.0753341433778859E-3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287</v>
      </c>
      <c r="D44" s="5">
        <v>270</v>
      </c>
      <c r="E44" s="6">
        <f>IF(C44&gt;0,(D44-C44)/C44,"-")</f>
        <v>-5.9233449477351915E-2</v>
      </c>
    </row>
    <row r="45" spans="2:5" ht="20.100000000000001" customHeight="1" thickBot="1" x14ac:dyDescent="0.25">
      <c r="B45" s="4" t="s">
        <v>34</v>
      </c>
      <c r="C45" s="5">
        <v>84</v>
      </c>
      <c r="D45" s="5">
        <v>60</v>
      </c>
      <c r="E45" s="6">
        <f t="shared" ref="E45:E51" si="3">IF(C45&gt;0,(D45-C45)/C45,"-")</f>
        <v>-0.2857142857142857</v>
      </c>
    </row>
    <row r="46" spans="2:5" ht="20.100000000000001" customHeight="1" thickBot="1" x14ac:dyDescent="0.25">
      <c r="B46" s="4" t="s">
        <v>31</v>
      </c>
      <c r="C46" s="5">
        <v>143</v>
      </c>
      <c r="D46" s="5">
        <v>125</v>
      </c>
      <c r="E46" s="6">
        <f t="shared" si="3"/>
        <v>-0.12587412587412589</v>
      </c>
    </row>
    <row r="47" spans="2:5" ht="20.100000000000001" customHeight="1" thickBot="1" x14ac:dyDescent="0.25">
      <c r="B47" s="4" t="s">
        <v>32</v>
      </c>
      <c r="C47" s="5">
        <v>2893</v>
      </c>
      <c r="D47" s="5">
        <v>3122</v>
      </c>
      <c r="E47" s="6">
        <f t="shared" si="3"/>
        <v>7.9156584860006915E-2</v>
      </c>
    </row>
    <row r="48" spans="2:5" ht="20.100000000000001" customHeight="1" thickBot="1" x14ac:dyDescent="0.25">
      <c r="B48" s="4" t="s">
        <v>35</v>
      </c>
      <c r="C48" s="5">
        <v>1612</v>
      </c>
      <c r="D48" s="5">
        <v>1436</v>
      </c>
      <c r="E48" s="6">
        <f t="shared" si="3"/>
        <v>-0.10918114143920596</v>
      </c>
    </row>
    <row r="49" spans="2:5" ht="20.100000000000001" customHeight="1" thickBot="1" x14ac:dyDescent="0.25">
      <c r="B49" s="4" t="s">
        <v>67</v>
      </c>
      <c r="C49" s="5">
        <v>1934</v>
      </c>
      <c r="D49" s="5">
        <v>2271</v>
      </c>
      <c r="E49" s="6">
        <f t="shared" si="3"/>
        <v>0.17425025853154086</v>
      </c>
    </row>
    <row r="50" spans="2:5" ht="20.100000000000001" customHeight="1" collapsed="1" thickBot="1" x14ac:dyDescent="0.25">
      <c r="B50" s="4" t="s">
        <v>36</v>
      </c>
      <c r="C50" s="6">
        <f>C44/(C44+C45)</f>
        <v>0.77358490566037741</v>
      </c>
      <c r="D50" s="6">
        <f>D44/(D44+D45)</f>
        <v>0.81818181818181823</v>
      </c>
      <c r="E50" s="6">
        <f t="shared" si="3"/>
        <v>5.7649667405764965E-2</v>
      </c>
    </row>
    <row r="51" spans="2:5" ht="20.100000000000001" customHeight="1" thickBot="1" x14ac:dyDescent="0.25">
      <c r="B51" s="4" t="s">
        <v>37</v>
      </c>
      <c r="C51" s="6">
        <f>C47/(C46+C47)</f>
        <v>0.95289855072463769</v>
      </c>
      <c r="D51" s="6">
        <f t="shared" ref="D51" si="4">D47/(D46+D47)</f>
        <v>0.96150292577764085</v>
      </c>
      <c r="E51" s="6">
        <f t="shared" si="3"/>
        <v>9.0296863674101547E-3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376</v>
      </c>
      <c r="D58" s="5">
        <v>330</v>
      </c>
      <c r="E58" s="6">
        <f>IF(C58&gt;0,(D58-C58)/C58,"-")</f>
        <v>-0.12234042553191489</v>
      </c>
    </row>
    <row r="59" spans="2:5" ht="20.100000000000001" customHeight="1" thickBot="1" x14ac:dyDescent="0.25">
      <c r="B59" s="4" t="s">
        <v>41</v>
      </c>
      <c r="C59" s="5">
        <v>171</v>
      </c>
      <c r="D59" s="5">
        <v>158</v>
      </c>
      <c r="E59" s="6">
        <f t="shared" ref="E59:E63" si="5">IF(C59&gt;0,(D59-C59)/C59,"-")</f>
        <v>-7.6023391812865493E-2</v>
      </c>
    </row>
    <row r="60" spans="2:5" ht="20.100000000000001" customHeight="1" thickBot="1" x14ac:dyDescent="0.25">
      <c r="B60" s="4" t="s">
        <v>42</v>
      </c>
      <c r="C60" s="5">
        <v>119</v>
      </c>
      <c r="D60" s="5">
        <v>112</v>
      </c>
      <c r="E60" s="6">
        <f t="shared" si="5"/>
        <v>-5.8823529411764705E-2</v>
      </c>
    </row>
    <row r="61" spans="2:5" ht="20.100000000000001" customHeight="1" collapsed="1" thickBot="1" x14ac:dyDescent="0.25">
      <c r="B61" s="4" t="s">
        <v>98</v>
      </c>
      <c r="C61" s="6">
        <f>(C59+C60)/C58</f>
        <v>0.77127659574468088</v>
      </c>
      <c r="D61" s="6">
        <f>(D59+D60)/D58</f>
        <v>0.81818181818181823</v>
      </c>
      <c r="E61" s="6">
        <f t="shared" si="5"/>
        <v>6.0815047021943597E-2</v>
      </c>
    </row>
    <row r="62" spans="2:5" ht="20.100000000000001" customHeight="1" thickBot="1" x14ac:dyDescent="0.25">
      <c r="B62" s="4" t="s">
        <v>39</v>
      </c>
      <c r="C62" s="6">
        <v>0.75663716814159288</v>
      </c>
      <c r="D62" s="6">
        <v>0.77450980392156865</v>
      </c>
      <c r="E62" s="6">
        <f t="shared" si="5"/>
        <v>2.3621144364178514E-2</v>
      </c>
    </row>
    <row r="63" spans="2:5" ht="20.100000000000001" customHeight="1" thickBot="1" x14ac:dyDescent="0.25">
      <c r="B63" s="4" t="s">
        <v>40</v>
      </c>
      <c r="C63" s="6">
        <v>0.79333333333333333</v>
      </c>
      <c r="D63" s="6">
        <v>0.88888888888888884</v>
      </c>
      <c r="E63" s="6">
        <f t="shared" si="5"/>
        <v>0.12044817927170862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8454</v>
      </c>
      <c r="D70" s="5">
        <v>8741</v>
      </c>
      <c r="E70" s="6">
        <f>IF(C70&gt;0,(D70-C70)/C70,"-")</f>
        <v>3.3948426780222377E-2</v>
      </c>
    </row>
    <row r="71" spans="2:5" ht="20.100000000000001" customHeight="1" thickBot="1" x14ac:dyDescent="0.25">
      <c r="B71" s="4" t="s">
        <v>45</v>
      </c>
      <c r="C71" s="5">
        <v>1681</v>
      </c>
      <c r="D71" s="5">
        <v>1490</v>
      </c>
      <c r="E71" s="6">
        <f t="shared" ref="E71:E77" si="6">IF(C71&gt;0,(D71-C71)/C71,"-")</f>
        <v>-0.11362284354550863</v>
      </c>
    </row>
    <row r="72" spans="2:5" ht="20.100000000000001" customHeight="1" thickBot="1" x14ac:dyDescent="0.25">
      <c r="B72" s="4" t="s">
        <v>43</v>
      </c>
      <c r="C72" s="5">
        <v>22</v>
      </c>
      <c r="D72" s="5">
        <v>33</v>
      </c>
      <c r="E72" s="6">
        <f t="shared" si="6"/>
        <v>0.5</v>
      </c>
    </row>
    <row r="73" spans="2:5" ht="20.100000000000001" customHeight="1" thickBot="1" x14ac:dyDescent="0.25">
      <c r="B73" s="4" t="s">
        <v>46</v>
      </c>
      <c r="C73" s="5">
        <v>5112</v>
      </c>
      <c r="D73" s="5">
        <v>5541</v>
      </c>
      <c r="E73" s="6">
        <f t="shared" si="6"/>
        <v>8.3920187793427234E-2</v>
      </c>
    </row>
    <row r="74" spans="2:5" ht="20.100000000000001" customHeight="1" thickBot="1" x14ac:dyDescent="0.25">
      <c r="B74" s="4" t="s">
        <v>47</v>
      </c>
      <c r="C74" s="5">
        <v>1439</v>
      </c>
      <c r="D74" s="5">
        <v>1537</v>
      </c>
      <c r="E74" s="6">
        <f t="shared" si="6"/>
        <v>6.8102849200833912E-2</v>
      </c>
    </row>
    <row r="75" spans="2:5" ht="20.100000000000001" customHeight="1" thickBot="1" x14ac:dyDescent="0.25">
      <c r="B75" s="4" t="s">
        <v>48</v>
      </c>
      <c r="C75" s="5">
        <v>193</v>
      </c>
      <c r="D75" s="5">
        <v>131</v>
      </c>
      <c r="E75" s="6">
        <f t="shared" si="6"/>
        <v>-0.32124352331606215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7</v>
      </c>
      <c r="D77" s="5">
        <v>9</v>
      </c>
      <c r="E77" s="6">
        <f t="shared" si="6"/>
        <v>0.2857142857142857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620</v>
      </c>
      <c r="D90" s="5">
        <v>655</v>
      </c>
      <c r="E90" s="6">
        <f>IF(C90&gt;0,(D90-C90)/C90,"-")</f>
        <v>5.6451612903225805E-2</v>
      </c>
    </row>
    <row r="91" spans="2:5" ht="29.25" thickBot="1" x14ac:dyDescent="0.25">
      <c r="B91" s="4" t="s">
        <v>52</v>
      </c>
      <c r="C91" s="5">
        <v>336</v>
      </c>
      <c r="D91" s="5">
        <v>382</v>
      </c>
      <c r="E91" s="6">
        <f t="shared" ref="E91:E93" si="7">IF(C91&gt;0,(D91-C91)/C91,"-")</f>
        <v>0.13690476190476192</v>
      </c>
    </row>
    <row r="92" spans="2:5" ht="29.25" customHeight="1" thickBot="1" x14ac:dyDescent="0.25">
      <c r="B92" s="4" t="s">
        <v>53</v>
      </c>
      <c r="C92" s="5">
        <v>387</v>
      </c>
      <c r="D92" s="5">
        <v>339</v>
      </c>
      <c r="E92" s="6">
        <f t="shared" si="7"/>
        <v>-0.12403100775193798</v>
      </c>
    </row>
    <row r="93" spans="2:5" ht="29.25" customHeight="1" thickBot="1" x14ac:dyDescent="0.25">
      <c r="B93" s="4" t="s">
        <v>54</v>
      </c>
      <c r="C93" s="6">
        <f>(C90+C91)/(C90+C91+C92)</f>
        <v>0.71183916604616526</v>
      </c>
      <c r="D93" s="6">
        <f>(D90+D91)/(D90+D91+D92)</f>
        <v>0.75363372093023251</v>
      </c>
      <c r="E93" s="6">
        <f t="shared" si="7"/>
        <v>5.8713480344458488E-2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1424</v>
      </c>
      <c r="D100" s="5">
        <v>1432</v>
      </c>
      <c r="E100" s="6">
        <f>IF(C100&gt;0,(D100-C100)/C100,"-")</f>
        <v>5.6179775280898875E-3</v>
      </c>
    </row>
    <row r="101" spans="2:5" ht="20.100000000000001" customHeight="1" thickBot="1" x14ac:dyDescent="0.25">
      <c r="B101" s="4" t="s">
        <v>41</v>
      </c>
      <c r="C101" s="5">
        <v>539</v>
      </c>
      <c r="D101" s="5">
        <v>585</v>
      </c>
      <c r="E101" s="6">
        <f t="shared" ref="E101:E105" si="8">IF(C101&gt;0,(D101-C101)/C101,"-")</f>
        <v>8.534322820037106E-2</v>
      </c>
    </row>
    <row r="102" spans="2:5" ht="20.100000000000001" customHeight="1" thickBot="1" x14ac:dyDescent="0.25">
      <c r="B102" s="4" t="s">
        <v>42</v>
      </c>
      <c r="C102" s="5">
        <v>449</v>
      </c>
      <c r="D102" s="5">
        <v>477</v>
      </c>
      <c r="E102" s="6">
        <f t="shared" si="8"/>
        <v>6.2360801781737196E-2</v>
      </c>
    </row>
    <row r="103" spans="2:5" ht="20.100000000000001" customHeight="1" thickBot="1" x14ac:dyDescent="0.25">
      <c r="B103" s="4" t="s">
        <v>98</v>
      </c>
      <c r="C103" s="6">
        <f>(C101+C102)/C100</f>
        <v>0.6938202247191011</v>
      </c>
      <c r="D103" s="6">
        <f>(D101+D102)/D100</f>
        <v>0.74162011173184361</v>
      </c>
      <c r="E103" s="6">
        <f t="shared" si="8"/>
        <v>6.8893764277475039E-2</v>
      </c>
    </row>
    <row r="104" spans="2:5" ht="20.100000000000001" customHeight="1" thickBot="1" x14ac:dyDescent="0.25">
      <c r="B104" s="4" t="s">
        <v>39</v>
      </c>
      <c r="C104" s="6">
        <v>0.68662420382165601</v>
      </c>
      <c r="D104" s="6">
        <v>0.75</v>
      </c>
      <c r="E104" s="6">
        <f t="shared" si="8"/>
        <v>9.230055658627094E-2</v>
      </c>
    </row>
    <row r="105" spans="2:5" ht="20.100000000000001" customHeight="1" thickBot="1" x14ac:dyDescent="0.25">
      <c r="B105" s="4" t="s">
        <v>40</v>
      </c>
      <c r="C105" s="6">
        <v>0.70266040688575904</v>
      </c>
      <c r="D105" s="6">
        <v>0.73159509202453987</v>
      </c>
      <c r="E105" s="6">
        <f t="shared" si="8"/>
        <v>4.1178761255414149E-2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1364</v>
      </c>
      <c r="D112" s="5">
        <v>1146</v>
      </c>
      <c r="E112" s="6">
        <f>IF(C112&gt;0,(D112-C112)/C112,"-")</f>
        <v>-0.15982404692082111</v>
      </c>
    </row>
    <row r="113" spans="2:14" ht="15" thickBot="1" x14ac:dyDescent="0.25">
      <c r="B113" s="4" t="s">
        <v>56</v>
      </c>
      <c r="C113" s="5">
        <v>954</v>
      </c>
      <c r="D113" s="5">
        <v>828</v>
      </c>
      <c r="E113" s="6">
        <f t="shared" ref="E113:E114" si="9">IF(C113&gt;0,(D113-C113)/C113,"-")</f>
        <v>-0.13207547169811321</v>
      </c>
    </row>
    <row r="114" spans="2:14" ht="15" thickBot="1" x14ac:dyDescent="0.25">
      <c r="B114" s="4" t="s">
        <v>57</v>
      </c>
      <c r="C114" s="5">
        <v>410</v>
      </c>
      <c r="D114" s="5">
        <v>318</v>
      </c>
      <c r="E114" s="6">
        <f t="shared" si="9"/>
        <v>-0.22439024390243903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7</v>
      </c>
      <c r="D128" s="10">
        <v>1</v>
      </c>
      <c r="E128" s="10">
        <v>3</v>
      </c>
      <c r="F128" s="10">
        <v>11</v>
      </c>
      <c r="G128" s="10">
        <v>11</v>
      </c>
      <c r="H128" s="10">
        <v>5</v>
      </c>
      <c r="I128" s="10">
        <v>3</v>
      </c>
      <c r="J128" s="10">
        <v>19</v>
      </c>
      <c r="K128" s="6">
        <f>IF(C128=0,"-",(G128-C128)/C128)</f>
        <v>0.5714285714285714</v>
      </c>
      <c r="L128" s="6">
        <f t="shared" ref="L128:N133" si="10">IF(D128=0,"-",(H128-D128)/D128)</f>
        <v>4</v>
      </c>
      <c r="M128" s="6">
        <f t="shared" si="10"/>
        <v>0</v>
      </c>
      <c r="N128" s="6">
        <f t="shared" si="10"/>
        <v>0.72727272727272729</v>
      </c>
    </row>
    <row r="129" spans="2:14" ht="15" thickBot="1" x14ac:dyDescent="0.25">
      <c r="B129" s="4" t="s">
        <v>64</v>
      </c>
      <c r="C129" s="10">
        <v>4</v>
      </c>
      <c r="D129" s="10">
        <v>2</v>
      </c>
      <c r="E129" s="10">
        <v>0</v>
      </c>
      <c r="F129" s="10">
        <v>6</v>
      </c>
      <c r="G129" s="10">
        <v>6</v>
      </c>
      <c r="H129" s="10">
        <v>0</v>
      </c>
      <c r="I129" s="10">
        <v>0</v>
      </c>
      <c r="J129" s="10">
        <v>6</v>
      </c>
      <c r="K129" s="6">
        <f t="shared" ref="K129:K133" si="11">IF(C129=0,"-",(G129-C129)/C129)</f>
        <v>0.5</v>
      </c>
      <c r="L129" s="6">
        <f t="shared" si="10"/>
        <v>-1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6</v>
      </c>
      <c r="D131" s="10">
        <v>0</v>
      </c>
      <c r="E131" s="10">
        <v>0</v>
      </c>
      <c r="F131" s="10">
        <v>6</v>
      </c>
      <c r="G131" s="10">
        <v>5</v>
      </c>
      <c r="H131" s="10">
        <v>0</v>
      </c>
      <c r="I131" s="10">
        <v>0</v>
      </c>
      <c r="J131" s="10">
        <v>5</v>
      </c>
      <c r="K131" s="6">
        <f t="shared" si="11"/>
        <v>-0.16666666666666666</v>
      </c>
      <c r="L131" s="6" t="str">
        <f t="shared" si="10"/>
        <v>-</v>
      </c>
      <c r="M131" s="6" t="str">
        <f t="shared" si="10"/>
        <v>-</v>
      </c>
      <c r="N131" s="6">
        <f t="shared" si="10"/>
        <v>-0.16666666666666666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4</v>
      </c>
      <c r="H132" s="10">
        <v>0</v>
      </c>
      <c r="I132" s="10">
        <v>0</v>
      </c>
      <c r="J132" s="10">
        <v>4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17</v>
      </c>
      <c r="D133" s="10">
        <v>3</v>
      </c>
      <c r="E133" s="10">
        <v>3</v>
      </c>
      <c r="F133" s="10">
        <v>23</v>
      </c>
      <c r="G133" s="10">
        <v>26</v>
      </c>
      <c r="H133" s="10">
        <v>5</v>
      </c>
      <c r="I133" s="10">
        <v>3</v>
      </c>
      <c r="J133" s="10">
        <v>34</v>
      </c>
      <c r="K133" s="6">
        <f t="shared" si="11"/>
        <v>0.52941176470588236</v>
      </c>
      <c r="L133" s="6">
        <f t="shared" si="10"/>
        <v>0.66666666666666663</v>
      </c>
      <c r="M133" s="6">
        <f t="shared" si="10"/>
        <v>0</v>
      </c>
      <c r="N133" s="6">
        <f t="shared" si="10"/>
        <v>0.47826086956521741</v>
      </c>
    </row>
    <row r="134" spans="2:14" ht="15" thickBot="1" x14ac:dyDescent="0.25">
      <c r="B134" s="4" t="s">
        <v>36</v>
      </c>
      <c r="C134" s="6">
        <f>IF(C128=0,"-",C128/(C128+C129))</f>
        <v>0.63636363636363635</v>
      </c>
      <c r="D134" s="6">
        <f>IF(D128=0,"-",D128/(D128+D129))</f>
        <v>0.33333333333333331</v>
      </c>
      <c r="E134" s="6">
        <f t="shared" ref="E134:J134" si="12">IF(E128=0,"-",E128/(E128+E129))</f>
        <v>1</v>
      </c>
      <c r="F134" s="6">
        <f t="shared" si="12"/>
        <v>0.6470588235294118</v>
      </c>
      <c r="G134" s="6">
        <f t="shared" si="12"/>
        <v>0.6470588235294118</v>
      </c>
      <c r="H134" s="6">
        <f t="shared" si="12"/>
        <v>1</v>
      </c>
      <c r="I134" s="6">
        <f t="shared" si="12"/>
        <v>1</v>
      </c>
      <c r="J134" s="6">
        <f t="shared" si="12"/>
        <v>0.76</v>
      </c>
      <c r="K134" s="6">
        <f>IF(OR(C134="-",G134="-"),"-",(G134-C134)/C134)</f>
        <v>1.6806722689075699E-2</v>
      </c>
      <c r="L134" s="6">
        <f t="shared" ref="L134:N135" si="13">IF(OR(D134="-",H134="-"),"-",(H134-D134)/D134)</f>
        <v>2.0000000000000004</v>
      </c>
      <c r="M134" s="6">
        <f t="shared" si="13"/>
        <v>0</v>
      </c>
      <c r="N134" s="6">
        <f t="shared" si="13"/>
        <v>0.1745454545454545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0</v>
      </c>
      <c r="L135" s="6" t="str">
        <f t="shared" si="13"/>
        <v>-</v>
      </c>
      <c r="M135" s="6" t="str">
        <f t="shared" si="13"/>
        <v>-</v>
      </c>
      <c r="N135" s="6">
        <f t="shared" si="13"/>
        <v>0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30</v>
      </c>
      <c r="D143" s="10">
        <v>0</v>
      </c>
      <c r="E143" s="10">
        <v>9</v>
      </c>
      <c r="F143" s="10">
        <v>39</v>
      </c>
      <c r="G143" s="10">
        <v>53</v>
      </c>
      <c r="H143" s="10">
        <v>0</v>
      </c>
      <c r="I143" s="10">
        <v>2</v>
      </c>
      <c r="J143" s="10">
        <v>55</v>
      </c>
      <c r="K143" s="6">
        <f>IF(C143=0,"-",(G143-C143)/C143)</f>
        <v>0.76666666666666672</v>
      </c>
      <c r="L143" s="6" t="str">
        <f t="shared" ref="L143:N147" si="15">IF(D143=0,"-",(H143-D143)/D143)</f>
        <v>-</v>
      </c>
      <c r="M143" s="6">
        <f t="shared" si="15"/>
        <v>-0.77777777777777779</v>
      </c>
      <c r="N143" s="6">
        <f t="shared" si="15"/>
        <v>0.41025641025641024</v>
      </c>
    </row>
    <row r="144" spans="2:14" ht="15" thickBot="1" x14ac:dyDescent="0.25">
      <c r="B144" s="4" t="s">
        <v>72</v>
      </c>
      <c r="C144" s="10">
        <v>17</v>
      </c>
      <c r="D144" s="10">
        <v>0</v>
      </c>
      <c r="E144" s="10">
        <v>2</v>
      </c>
      <c r="F144" s="10">
        <v>19</v>
      </c>
      <c r="G144" s="10">
        <v>17</v>
      </c>
      <c r="H144" s="10">
        <v>0</v>
      </c>
      <c r="I144" s="10">
        <v>3</v>
      </c>
      <c r="J144" s="10">
        <v>20</v>
      </c>
      <c r="K144" s="6">
        <f t="shared" ref="K144:K147" si="16">IF(C144=0,"-",(G144-C144)/C144)</f>
        <v>0</v>
      </c>
      <c r="L144" s="6" t="str">
        <f t="shared" si="15"/>
        <v>-</v>
      </c>
      <c r="M144" s="6">
        <f t="shared" si="15"/>
        <v>0.5</v>
      </c>
      <c r="N144" s="6">
        <f t="shared" si="15"/>
        <v>5.2631578947368418E-2</v>
      </c>
    </row>
    <row r="145" spans="2:14" ht="15" thickBot="1" x14ac:dyDescent="0.25">
      <c r="B145" s="4" t="s">
        <v>73</v>
      </c>
      <c r="C145" s="10">
        <v>184</v>
      </c>
      <c r="D145" s="10">
        <v>0</v>
      </c>
      <c r="E145" s="10">
        <v>23</v>
      </c>
      <c r="F145" s="10">
        <v>207</v>
      </c>
      <c r="G145" s="10">
        <v>270</v>
      </c>
      <c r="H145" s="10">
        <v>0</v>
      </c>
      <c r="I145" s="10">
        <v>13</v>
      </c>
      <c r="J145" s="10">
        <v>283</v>
      </c>
      <c r="K145" s="6">
        <f t="shared" si="16"/>
        <v>0.46739130434782611</v>
      </c>
      <c r="L145" s="6" t="str">
        <f t="shared" si="15"/>
        <v>-</v>
      </c>
      <c r="M145" s="6">
        <f t="shared" si="15"/>
        <v>-0.43478260869565216</v>
      </c>
      <c r="N145" s="6">
        <f t="shared" si="15"/>
        <v>0.3671497584541063</v>
      </c>
    </row>
    <row r="146" spans="2:14" ht="15" thickBot="1" x14ac:dyDescent="0.25">
      <c r="B146" s="4" t="s">
        <v>74</v>
      </c>
      <c r="C146" s="10">
        <v>69</v>
      </c>
      <c r="D146" s="10">
        <v>0</v>
      </c>
      <c r="E146" s="10">
        <v>19</v>
      </c>
      <c r="F146" s="10">
        <v>88</v>
      </c>
      <c r="G146" s="10">
        <v>92</v>
      </c>
      <c r="H146" s="10">
        <v>0</v>
      </c>
      <c r="I146" s="10">
        <v>18</v>
      </c>
      <c r="J146" s="10">
        <v>110</v>
      </c>
      <c r="K146" s="6">
        <f t="shared" si="16"/>
        <v>0.33333333333333331</v>
      </c>
      <c r="L146" s="6" t="str">
        <f t="shared" si="15"/>
        <v>-</v>
      </c>
      <c r="M146" s="6">
        <f t="shared" si="15"/>
        <v>-5.2631578947368418E-2</v>
      </c>
      <c r="N146" s="6">
        <f t="shared" si="15"/>
        <v>0.25</v>
      </c>
    </row>
    <row r="147" spans="2:14" ht="15" thickBot="1" x14ac:dyDescent="0.25">
      <c r="B147" s="4" t="s">
        <v>75</v>
      </c>
      <c r="C147" s="10">
        <v>7</v>
      </c>
      <c r="D147" s="10">
        <v>0</v>
      </c>
      <c r="E147" s="10">
        <v>1</v>
      </c>
      <c r="F147" s="10">
        <v>8</v>
      </c>
      <c r="G147" s="10">
        <v>4</v>
      </c>
      <c r="H147" s="10">
        <v>0</v>
      </c>
      <c r="I147" s="10">
        <v>0</v>
      </c>
      <c r="J147" s="10">
        <v>4</v>
      </c>
      <c r="K147" s="6">
        <f t="shared" si="16"/>
        <v>-0.42857142857142855</v>
      </c>
      <c r="L147" s="6" t="str">
        <f t="shared" si="15"/>
        <v>-</v>
      </c>
      <c r="M147" s="6">
        <f t="shared" si="15"/>
        <v>-1</v>
      </c>
      <c r="N147" s="6">
        <f t="shared" si="15"/>
        <v>-0.5</v>
      </c>
    </row>
    <row r="148" spans="2:14" ht="15" thickBot="1" x14ac:dyDescent="0.25">
      <c r="B148" s="7" t="s">
        <v>68</v>
      </c>
      <c r="C148" s="10">
        <v>307</v>
      </c>
      <c r="D148" s="10">
        <v>0</v>
      </c>
      <c r="E148" s="10">
        <v>54</v>
      </c>
      <c r="F148" s="10">
        <v>361</v>
      </c>
      <c r="G148" s="10">
        <v>436</v>
      </c>
      <c r="H148" s="10">
        <v>0</v>
      </c>
      <c r="I148" s="10">
        <v>36</v>
      </c>
      <c r="J148" s="10">
        <v>472</v>
      </c>
      <c r="K148" s="6">
        <f t="shared" ref="K148" si="17">IF(C148=0,"-",(G148-C148)/C148)</f>
        <v>0.4201954397394137</v>
      </c>
      <c r="L148" s="6" t="str">
        <f t="shared" ref="L148" si="18">IF(D148=0,"-",(H148-D148)/D148)</f>
        <v>-</v>
      </c>
      <c r="M148" s="6">
        <f t="shared" ref="M148" si="19">IF(E148=0,"-",(I148-E148)/E148)</f>
        <v>-0.33333333333333331</v>
      </c>
      <c r="N148" s="6">
        <f t="shared" ref="N148" si="20">IF(F148=0,"-",(J148-F148)/F148)</f>
        <v>0.30747922437673131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0.14018691588785046</v>
      </c>
      <c r="D149" s="6" t="str">
        <f t="shared" si="21"/>
        <v>-</v>
      </c>
      <c r="E149" s="6">
        <f t="shared" si="21"/>
        <v>0.28125</v>
      </c>
      <c r="F149" s="6">
        <f t="shared" si="21"/>
        <v>0.15853658536585366</v>
      </c>
      <c r="G149" s="6">
        <f t="shared" si="21"/>
        <v>0.16408668730650156</v>
      </c>
      <c r="H149" s="6" t="str">
        <f t="shared" si="21"/>
        <v>-</v>
      </c>
      <c r="I149" s="6">
        <f t="shared" si="21"/>
        <v>0.13333333333333333</v>
      </c>
      <c r="J149" s="6">
        <f t="shared" si="21"/>
        <v>0.16272189349112426</v>
      </c>
      <c r="K149" s="6">
        <f>IF(OR(C149="-",G149="-"),"-",(G149-C149)/C149)</f>
        <v>0.17048503611971119</v>
      </c>
      <c r="L149" s="6" t="str">
        <f t="shared" ref="L149:N150" si="22">IF(OR(D149="-",H149="-"),"-",(H149-D149)/D149)</f>
        <v>-</v>
      </c>
      <c r="M149" s="6">
        <f t="shared" si="22"/>
        <v>-0.52592592592592591</v>
      </c>
      <c r="N149" s="6">
        <f t="shared" si="22"/>
        <v>2.6399635867091466E-2</v>
      </c>
    </row>
    <row r="150" spans="2:14" ht="29.25" thickBot="1" x14ac:dyDescent="0.25">
      <c r="B150" s="7" t="s">
        <v>77</v>
      </c>
      <c r="C150" s="6">
        <f t="shared" si="21"/>
        <v>0.19767441860465115</v>
      </c>
      <c r="D150" s="6" t="str">
        <f t="shared" si="21"/>
        <v>-</v>
      </c>
      <c r="E150" s="6">
        <f t="shared" si="21"/>
        <v>9.5238095238095233E-2</v>
      </c>
      <c r="F150" s="6">
        <f t="shared" si="21"/>
        <v>0.17757009345794392</v>
      </c>
      <c r="G150" s="6">
        <f t="shared" si="21"/>
        <v>0.15596330275229359</v>
      </c>
      <c r="H150" s="6" t="str">
        <f t="shared" si="21"/>
        <v>-</v>
      </c>
      <c r="I150" s="6">
        <f t="shared" si="21"/>
        <v>0.14285714285714285</v>
      </c>
      <c r="J150" s="6">
        <f t="shared" si="21"/>
        <v>0.15384615384615385</v>
      </c>
      <c r="K150" s="6">
        <f>IF(OR(C150="-",G150="-"),"-",(G150-C150)/C150)</f>
        <v>-0.21100917431192653</v>
      </c>
      <c r="L150" s="6" t="str">
        <f t="shared" si="22"/>
        <v>-</v>
      </c>
      <c r="M150" s="6">
        <f t="shared" si="22"/>
        <v>0.5</v>
      </c>
      <c r="N150" s="6">
        <f t="shared" si="22"/>
        <v>-0.13360323886639666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253</v>
      </c>
      <c r="D157" s="19">
        <v>362</v>
      </c>
      <c r="E157" s="18">
        <f>IF(C157=0,"-",(D157-C157)/C157)</f>
        <v>0.43083003952569171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37</v>
      </c>
      <c r="D158" s="19">
        <v>61</v>
      </c>
      <c r="E158" s="18">
        <f t="shared" ref="E158:E159" si="23">IF(C158=0,"-",(D158-C158)/C158)</f>
        <v>0.64864864864864868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10</v>
      </c>
      <c r="D159" s="19">
        <v>9</v>
      </c>
      <c r="E159" s="18">
        <f t="shared" si="23"/>
        <v>-0.1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0.84333333333333338</v>
      </c>
      <c r="D160" s="18">
        <f>IF(D157=0,"-",D157/(D157+D158+D159))</f>
        <v>0.83796296296296291</v>
      </c>
      <c r="E160" s="18">
        <f>IF(OR(C160="-",D160="-"),"-",(D160-C160)/C160)</f>
        <v>-6.3680281071586591E-3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18</v>
      </c>
      <c r="D166" s="5">
        <v>28</v>
      </c>
      <c r="E166" s="6">
        <f>IF(C166=0,"-",(D166-C166)/C166)</f>
        <v>0.55555555555555558</v>
      </c>
    </row>
    <row r="167" spans="2:14" ht="20.100000000000001" customHeight="1" thickBot="1" x14ac:dyDescent="0.25">
      <c r="B167" s="4" t="s">
        <v>41</v>
      </c>
      <c r="C167" s="5">
        <v>5</v>
      </c>
      <c r="D167" s="5">
        <v>12</v>
      </c>
      <c r="E167" s="6">
        <f t="shared" ref="E167:E168" si="24">IF(C167=0,"-",(D167-C167)/C167)</f>
        <v>1.4</v>
      </c>
    </row>
    <row r="168" spans="2:14" ht="20.100000000000001" customHeight="1" thickBot="1" x14ac:dyDescent="0.25">
      <c r="B168" s="4" t="s">
        <v>42</v>
      </c>
      <c r="C168" s="5">
        <v>6</v>
      </c>
      <c r="D168" s="5">
        <v>8</v>
      </c>
      <c r="E168" s="6">
        <f t="shared" si="24"/>
        <v>0.33333333333333331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0.61111111111111116</v>
      </c>
      <c r="D169" s="6">
        <f>IF(D166=0,"-",(D167+D168)/D166)</f>
        <v>0.7142857142857143</v>
      </c>
      <c r="E169" s="6">
        <f t="shared" ref="E169:E171" si="25">IF(OR(C169="-",D169="-"),"-",(D169-C169)/C169)</f>
        <v>0.16883116883116878</v>
      </c>
    </row>
    <row r="170" spans="2:14" ht="20.100000000000001" customHeight="1" thickBot="1" x14ac:dyDescent="0.25">
      <c r="B170" s="4" t="s">
        <v>39</v>
      </c>
      <c r="C170" s="6">
        <v>0.5</v>
      </c>
      <c r="D170" s="6">
        <v>0.8</v>
      </c>
      <c r="E170" s="6">
        <f t="shared" si="25"/>
        <v>0.60000000000000009</v>
      </c>
    </row>
    <row r="171" spans="2:14" ht="20.100000000000001" customHeight="1" thickBot="1" x14ac:dyDescent="0.25">
      <c r="B171" s="4" t="s">
        <v>40</v>
      </c>
      <c r="C171" s="6">
        <v>0.75</v>
      </c>
      <c r="D171" s="6">
        <v>0.61538461538461542</v>
      </c>
      <c r="E171" s="6">
        <f t="shared" si="25"/>
        <v>-0.17948717948717943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32</v>
      </c>
      <c r="D178" s="5">
        <v>46</v>
      </c>
      <c r="E178" s="6">
        <f>IF(C178=0,"-",(D178-C178)/C178)</f>
        <v>0.4375</v>
      </c>
      <c r="H178" s="13"/>
    </row>
    <row r="179" spans="2:8" ht="15" thickBot="1" x14ac:dyDescent="0.25">
      <c r="B179" s="4" t="s">
        <v>43</v>
      </c>
      <c r="C179" s="5">
        <v>23</v>
      </c>
      <c r="D179" s="5">
        <v>41</v>
      </c>
      <c r="E179" s="6">
        <f t="shared" ref="E179:E185" si="26">IF(C179=0,"-",(D179-C179)/C179)</f>
        <v>0.78260869565217395</v>
      </c>
      <c r="H179" s="13"/>
    </row>
    <row r="180" spans="2:8" ht="15" thickBot="1" x14ac:dyDescent="0.25">
      <c r="B180" s="4" t="s">
        <v>47</v>
      </c>
      <c r="C180" s="5">
        <v>4</v>
      </c>
      <c r="D180" s="5">
        <v>3</v>
      </c>
      <c r="E180" s="6">
        <f t="shared" si="26"/>
        <v>-0.25</v>
      </c>
      <c r="H180" s="13"/>
    </row>
    <row r="181" spans="2:8" ht="15" thickBot="1" x14ac:dyDescent="0.25">
      <c r="B181" s="4" t="s">
        <v>78</v>
      </c>
      <c r="C181" s="5">
        <v>5</v>
      </c>
      <c r="D181" s="5">
        <v>2</v>
      </c>
      <c r="E181" s="6">
        <f t="shared" si="26"/>
        <v>-0.6</v>
      </c>
      <c r="H181" s="13"/>
    </row>
    <row r="182" spans="2:8" ht="15" thickBot="1" x14ac:dyDescent="0.25">
      <c r="B182" s="15" t="s">
        <v>79</v>
      </c>
      <c r="C182" s="5">
        <v>505</v>
      </c>
      <c r="D182" s="5">
        <v>519</v>
      </c>
      <c r="E182" s="6">
        <f t="shared" si="26"/>
        <v>2.7722772277227723E-2</v>
      </c>
      <c r="H182" s="13"/>
    </row>
    <row r="183" spans="2:8" ht="15" thickBot="1" x14ac:dyDescent="0.25">
      <c r="B183" s="4" t="s">
        <v>47</v>
      </c>
      <c r="C183" s="5">
        <v>462</v>
      </c>
      <c r="D183" s="5">
        <v>483</v>
      </c>
      <c r="E183" s="6">
        <f t="shared" si="26"/>
        <v>4.5454545454545456E-2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43</v>
      </c>
      <c r="D185" s="5">
        <v>36</v>
      </c>
      <c r="E185" s="6">
        <f t="shared" si="26"/>
        <v>-0.16279069767441862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7</v>
      </c>
      <c r="D197" s="5">
        <v>11</v>
      </c>
      <c r="E197" s="6">
        <f t="shared" ref="E197:E200" si="27">IF(C197=0,"-",(D197-C197)/C197)</f>
        <v>0.5714285714285714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8</v>
      </c>
      <c r="D199" s="5">
        <v>12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7</v>
      </c>
      <c r="D200" s="5">
        <v>8</v>
      </c>
      <c r="E200" s="6">
        <f t="shared" si="27"/>
        <v>0.14285714285714285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7</v>
      </c>
      <c r="D208" s="5">
        <v>11</v>
      </c>
      <c r="E208" s="6">
        <f t="shared" si="28"/>
        <v>0.5714285714285714</v>
      </c>
    </row>
    <row r="209" spans="2:5" ht="20.100000000000001" customHeight="1" thickBot="1" x14ac:dyDescent="0.25">
      <c r="B209" s="17" t="s">
        <v>86</v>
      </c>
      <c r="C209" s="5">
        <v>6</v>
      </c>
      <c r="D209" s="5">
        <v>7</v>
      </c>
      <c r="E209" s="6">
        <f t="shared" si="28"/>
        <v>0.16666666666666666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4</v>
      </c>
      <c r="E210" s="6">
        <f t="shared" si="28"/>
        <v>3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1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1</v>
      </c>
      <c r="D213" s="5">
        <v>1</v>
      </c>
      <c r="E213" s="6">
        <f t="shared" ref="E213:E214" si="29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9</v>
      </c>
      <c r="D221" s="5">
        <v>12</v>
      </c>
      <c r="E221" s="6">
        <f t="shared" ref="E221:E223" si="30">IF(C221=0,"-",(D221-C221)/C221)</f>
        <v>0.33333333333333331</v>
      </c>
    </row>
    <row r="222" spans="2:5" ht="15" thickBot="1" x14ac:dyDescent="0.25">
      <c r="B222" s="16" t="s">
        <v>92</v>
      </c>
      <c r="C222" s="5">
        <v>10</v>
      </c>
      <c r="D222" s="5">
        <v>12</v>
      </c>
      <c r="E222" s="6">
        <f t="shared" si="30"/>
        <v>0.2</v>
      </c>
    </row>
    <row r="223" spans="2:5" ht="15" thickBot="1" x14ac:dyDescent="0.25">
      <c r="B223" s="16" t="s">
        <v>93</v>
      </c>
      <c r="C223" s="5">
        <v>18</v>
      </c>
      <c r="D223" s="5">
        <v>30</v>
      </c>
      <c r="E223" s="6">
        <f t="shared" si="30"/>
        <v>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1948</v>
      </c>
      <c r="D14" s="5">
        <v>1957</v>
      </c>
      <c r="E14" s="6">
        <f>IF(C14&gt;0,(D14-C14)/C14)</f>
        <v>4.6201232032854209E-3</v>
      </c>
    </row>
    <row r="15" spans="1:5" ht="20.100000000000001" customHeight="1" thickBot="1" x14ac:dyDescent="0.25">
      <c r="B15" s="4" t="s">
        <v>17</v>
      </c>
      <c r="C15" s="5">
        <v>1886</v>
      </c>
      <c r="D15" s="5">
        <v>1608</v>
      </c>
      <c r="E15" s="6">
        <f t="shared" ref="E15:E25" si="0">IF(C15&gt;0,(D15-C15)/C15)</f>
        <v>-0.14740190880169671</v>
      </c>
    </row>
    <row r="16" spans="1:5" ht="20.100000000000001" customHeight="1" thickBot="1" x14ac:dyDescent="0.25">
      <c r="B16" s="4" t="s">
        <v>18</v>
      </c>
      <c r="C16" s="5">
        <v>1206</v>
      </c>
      <c r="D16" s="5">
        <v>1044</v>
      </c>
      <c r="E16" s="6">
        <f t="shared" si="0"/>
        <v>-0.13432835820895522</v>
      </c>
    </row>
    <row r="17" spans="2:5" ht="20.100000000000001" customHeight="1" thickBot="1" x14ac:dyDescent="0.25">
      <c r="B17" s="4" t="s">
        <v>19</v>
      </c>
      <c r="C17" s="5">
        <v>680</v>
      </c>
      <c r="D17" s="5">
        <v>564</v>
      </c>
      <c r="E17" s="6">
        <f t="shared" si="0"/>
        <v>-0.17058823529411765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2</v>
      </c>
      <c r="E18" s="6">
        <f>IF(C18=0,"-",(D18-C18)/C18)</f>
        <v>-0.81818181818181823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5</v>
      </c>
      <c r="E19" s="6">
        <f>IF(C19=0,"-",(D19-C19)/C19)</f>
        <v>0.25</v>
      </c>
    </row>
    <row r="20" spans="2:5" ht="20.100000000000001" customHeight="1" thickBot="1" x14ac:dyDescent="0.25">
      <c r="B20" s="4" t="s">
        <v>20</v>
      </c>
      <c r="C20" s="6">
        <f>C17/C15</f>
        <v>0.36055143160127251</v>
      </c>
      <c r="D20" s="6">
        <f>D17/D15</f>
        <v>0.35074626865671643</v>
      </c>
      <c r="E20" s="6">
        <f t="shared" si="0"/>
        <v>-2.7194907813871714E-2</v>
      </c>
    </row>
    <row r="21" spans="2:5" ht="30" customHeight="1" thickBot="1" x14ac:dyDescent="0.25">
      <c r="B21" s="4" t="s">
        <v>23</v>
      </c>
      <c r="C21" s="5">
        <v>110</v>
      </c>
      <c r="D21" s="5">
        <v>85</v>
      </c>
      <c r="E21" s="6">
        <f t="shared" si="0"/>
        <v>-0.22727272727272727</v>
      </c>
    </row>
    <row r="22" spans="2:5" ht="20.100000000000001" customHeight="1" thickBot="1" x14ac:dyDescent="0.25">
      <c r="B22" s="4" t="s">
        <v>24</v>
      </c>
      <c r="C22" s="5">
        <v>77</v>
      </c>
      <c r="D22" s="5">
        <v>58</v>
      </c>
      <c r="E22" s="6">
        <f t="shared" si="0"/>
        <v>-0.24675324675324675</v>
      </c>
    </row>
    <row r="23" spans="2:5" ht="20.100000000000001" customHeight="1" thickBot="1" x14ac:dyDescent="0.25">
      <c r="B23" s="4" t="s">
        <v>25</v>
      </c>
      <c r="C23" s="5">
        <v>33</v>
      </c>
      <c r="D23" s="5">
        <v>27</v>
      </c>
      <c r="E23" s="6">
        <f t="shared" si="0"/>
        <v>-0.18181818181818182</v>
      </c>
    </row>
    <row r="24" spans="2:5" ht="20.100000000000001" customHeight="1" thickBot="1" x14ac:dyDescent="0.25">
      <c r="B24" s="4" t="s">
        <v>21</v>
      </c>
      <c r="C24" s="6">
        <f>C23/C21</f>
        <v>0.3</v>
      </c>
      <c r="D24" s="6">
        <f t="shared" ref="D24" si="1">D23/D21</f>
        <v>0.31764705882352939</v>
      </c>
      <c r="E24" s="6">
        <f t="shared" si="0"/>
        <v>5.8823529411764684E-2</v>
      </c>
    </row>
    <row r="25" spans="2:5" ht="20.100000000000001" customHeight="1" thickBot="1" x14ac:dyDescent="0.25">
      <c r="B25" s="7" t="s">
        <v>26</v>
      </c>
      <c r="C25" s="6">
        <v>0.24103653377706549</v>
      </c>
      <c r="D25" s="6">
        <v>0.20550728860738141</v>
      </c>
      <c r="E25" s="6">
        <f t="shared" si="0"/>
        <v>-0.14740190880169668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335</v>
      </c>
      <c r="D34" s="5">
        <v>341</v>
      </c>
      <c r="E34" s="6">
        <f>IF(C34&gt;0,(D34-C34)/C34,"-")</f>
        <v>1.7910447761194031E-2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268</v>
      </c>
      <c r="D36" s="5">
        <v>268</v>
      </c>
      <c r="E36" s="6">
        <f t="shared" si="2"/>
        <v>0</v>
      </c>
    </row>
    <row r="37" spans="2:5" ht="20.100000000000001" customHeight="1" thickBot="1" x14ac:dyDescent="0.25">
      <c r="B37" s="4" t="s">
        <v>30</v>
      </c>
      <c r="C37" s="5">
        <v>67</v>
      </c>
      <c r="D37" s="5">
        <v>73</v>
      </c>
      <c r="E37" s="6">
        <f t="shared" si="2"/>
        <v>8.9552238805970144E-2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421</v>
      </c>
      <c r="D44" s="5">
        <v>403</v>
      </c>
      <c r="E44" s="6">
        <f>IF(C44&gt;0,(D44-C44)/C44,"-")</f>
        <v>-4.2755344418052253E-2</v>
      </c>
    </row>
    <row r="45" spans="2:5" ht="20.100000000000001" customHeight="1" thickBot="1" x14ac:dyDescent="0.25">
      <c r="B45" s="4" t="s">
        <v>34</v>
      </c>
      <c r="C45" s="5">
        <v>11</v>
      </c>
      <c r="D45" s="5">
        <v>17</v>
      </c>
      <c r="E45" s="6">
        <f t="shared" ref="E45:E51" si="3">IF(C45&gt;0,(D45-C45)/C45,"-")</f>
        <v>0.54545454545454541</v>
      </c>
    </row>
    <row r="46" spans="2:5" ht="20.100000000000001" customHeight="1" thickBot="1" x14ac:dyDescent="0.25">
      <c r="B46" s="4" t="s">
        <v>31</v>
      </c>
      <c r="C46" s="5">
        <v>35</v>
      </c>
      <c r="D46" s="5">
        <v>17</v>
      </c>
      <c r="E46" s="6">
        <f t="shared" si="3"/>
        <v>-0.51428571428571423</v>
      </c>
    </row>
    <row r="47" spans="2:5" ht="20.100000000000001" customHeight="1" thickBot="1" x14ac:dyDescent="0.25">
      <c r="B47" s="4" t="s">
        <v>32</v>
      </c>
      <c r="C47" s="5">
        <v>878</v>
      </c>
      <c r="D47" s="5">
        <v>805</v>
      </c>
      <c r="E47" s="6">
        <f t="shared" si="3"/>
        <v>-8.3143507972665148E-2</v>
      </c>
    </row>
    <row r="48" spans="2:5" ht="20.100000000000001" customHeight="1" thickBot="1" x14ac:dyDescent="0.25">
      <c r="B48" s="4" t="s">
        <v>35</v>
      </c>
      <c r="C48" s="5">
        <v>230</v>
      </c>
      <c r="D48" s="5">
        <v>260</v>
      </c>
      <c r="E48" s="6">
        <f t="shared" si="3"/>
        <v>0.13043478260869565</v>
      </c>
    </row>
    <row r="49" spans="2:5" ht="20.100000000000001" customHeight="1" thickBot="1" x14ac:dyDescent="0.25">
      <c r="B49" s="4" t="s">
        <v>67</v>
      </c>
      <c r="C49" s="5">
        <v>359</v>
      </c>
      <c r="D49" s="5">
        <v>357</v>
      </c>
      <c r="E49" s="6">
        <f t="shared" si="3"/>
        <v>-5.5710306406685237E-3</v>
      </c>
    </row>
    <row r="50" spans="2:5" ht="20.100000000000001" customHeight="1" collapsed="1" thickBot="1" x14ac:dyDescent="0.25">
      <c r="B50" s="4" t="s">
        <v>36</v>
      </c>
      <c r="C50" s="6">
        <f>C44/(C44+C45)</f>
        <v>0.97453703703703709</v>
      </c>
      <c r="D50" s="6">
        <f>D44/(D44+D45)</f>
        <v>0.95952380952380956</v>
      </c>
      <c r="E50" s="6">
        <f t="shared" si="3"/>
        <v>-1.5405497115710912E-2</v>
      </c>
    </row>
    <row r="51" spans="2:5" ht="20.100000000000001" customHeight="1" thickBot="1" x14ac:dyDescent="0.25">
      <c r="B51" s="4" t="s">
        <v>37</v>
      </c>
      <c r="C51" s="6">
        <f>C47/(C46+C47)</f>
        <v>0.96166484118291351</v>
      </c>
      <c r="D51" s="6">
        <f t="shared" ref="D51" si="4">D47/(D46+D47)</f>
        <v>0.97931873479318732</v>
      </c>
      <c r="E51" s="6">
        <f t="shared" si="3"/>
        <v>1.8357636521845085E-2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436</v>
      </c>
      <c r="D58" s="5">
        <v>424</v>
      </c>
      <c r="E58" s="6">
        <f>IF(C58&gt;0,(D58-C58)/C58,"-")</f>
        <v>-2.7522935779816515E-2</v>
      </c>
    </row>
    <row r="59" spans="2:5" ht="20.100000000000001" customHeight="1" thickBot="1" x14ac:dyDescent="0.25">
      <c r="B59" s="4" t="s">
        <v>41</v>
      </c>
      <c r="C59" s="5">
        <v>276</v>
      </c>
      <c r="D59" s="5">
        <v>275</v>
      </c>
      <c r="E59" s="6">
        <f t="shared" ref="E59:E63" si="5">IF(C59&gt;0,(D59-C59)/C59,"-")</f>
        <v>-3.6231884057971015E-3</v>
      </c>
    </row>
    <row r="60" spans="2:5" ht="20.100000000000001" customHeight="1" thickBot="1" x14ac:dyDescent="0.25">
      <c r="B60" s="4" t="s">
        <v>42</v>
      </c>
      <c r="C60" s="5">
        <v>149</v>
      </c>
      <c r="D60" s="5">
        <v>132</v>
      </c>
      <c r="E60" s="6">
        <f t="shared" si="5"/>
        <v>-0.11409395973154363</v>
      </c>
    </row>
    <row r="61" spans="2:5" ht="20.100000000000001" customHeight="1" collapsed="1" thickBot="1" x14ac:dyDescent="0.25">
      <c r="B61" s="4" t="s">
        <v>98</v>
      </c>
      <c r="C61" s="6">
        <f>(C59+C60)/C58</f>
        <v>0.97477064220183485</v>
      </c>
      <c r="D61" s="6">
        <f>(D59+D60)/D58</f>
        <v>0.95990566037735847</v>
      </c>
      <c r="E61" s="6">
        <f t="shared" si="5"/>
        <v>-1.5249722530521646E-2</v>
      </c>
    </row>
    <row r="62" spans="2:5" ht="20.100000000000001" customHeight="1" thickBot="1" x14ac:dyDescent="0.25">
      <c r="B62" s="4" t="s">
        <v>39</v>
      </c>
      <c r="C62" s="6">
        <v>0.9616724738675958</v>
      </c>
      <c r="D62" s="6">
        <v>0.95486111111111116</v>
      </c>
      <c r="E62" s="6">
        <f t="shared" si="5"/>
        <v>-7.082830112721347E-3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0.97058823529411764</v>
      </c>
      <c r="E63" s="6">
        <f t="shared" si="5"/>
        <v>-2.9411764705882359E-2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2008</v>
      </c>
      <c r="D70" s="5">
        <v>1953</v>
      </c>
      <c r="E70" s="6">
        <f>IF(C70&gt;0,(D70-C70)/C70,"-")</f>
        <v>-2.7390438247011952E-2</v>
      </c>
    </row>
    <row r="71" spans="2:5" ht="20.100000000000001" customHeight="1" thickBot="1" x14ac:dyDescent="0.25">
      <c r="B71" s="4" t="s">
        <v>45</v>
      </c>
      <c r="C71" s="5">
        <v>746</v>
      </c>
      <c r="D71" s="5">
        <v>668</v>
      </c>
      <c r="E71" s="6">
        <f t="shared" ref="E71:E77" si="6">IF(C71&gt;0,(D71-C71)/C71,"-")</f>
        <v>-0.10455764075067024</v>
      </c>
    </row>
    <row r="72" spans="2:5" ht="20.100000000000001" customHeight="1" thickBot="1" x14ac:dyDescent="0.25">
      <c r="B72" s="4" t="s">
        <v>43</v>
      </c>
      <c r="C72" s="5">
        <v>6</v>
      </c>
      <c r="D72" s="5">
        <v>9</v>
      </c>
      <c r="E72" s="6">
        <f t="shared" si="6"/>
        <v>0.5</v>
      </c>
    </row>
    <row r="73" spans="2:5" ht="20.100000000000001" customHeight="1" thickBot="1" x14ac:dyDescent="0.25">
      <c r="B73" s="4" t="s">
        <v>46</v>
      </c>
      <c r="C73" s="5">
        <v>929</v>
      </c>
      <c r="D73" s="5">
        <v>968</v>
      </c>
      <c r="E73" s="6">
        <f t="shared" si="6"/>
        <v>4.1980624327233582E-2</v>
      </c>
    </row>
    <row r="74" spans="2:5" ht="20.100000000000001" customHeight="1" thickBot="1" x14ac:dyDescent="0.25">
      <c r="B74" s="4" t="s">
        <v>47</v>
      </c>
      <c r="C74" s="5">
        <v>231</v>
      </c>
      <c r="D74" s="5">
        <v>252</v>
      </c>
      <c r="E74" s="6">
        <f t="shared" si="6"/>
        <v>9.0909090909090912E-2</v>
      </c>
    </row>
    <row r="75" spans="2:5" ht="20.100000000000001" customHeight="1" thickBot="1" x14ac:dyDescent="0.25">
      <c r="B75" s="4" t="s">
        <v>48</v>
      </c>
      <c r="C75" s="5">
        <v>96</v>
      </c>
      <c r="D75" s="5">
        <v>53</v>
      </c>
      <c r="E75" s="6">
        <f t="shared" si="6"/>
        <v>-0.44791666666666669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3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83</v>
      </c>
      <c r="D90" s="5">
        <v>90</v>
      </c>
      <c r="E90" s="6">
        <f>IF(C90&gt;0,(D90-C90)/C90,"-")</f>
        <v>8.4337349397590355E-2</v>
      </c>
    </row>
    <row r="91" spans="2:5" ht="29.25" thickBot="1" x14ac:dyDescent="0.25">
      <c r="B91" s="4" t="s">
        <v>52</v>
      </c>
      <c r="C91" s="5">
        <v>22</v>
      </c>
      <c r="D91" s="5">
        <v>32</v>
      </c>
      <c r="E91" s="6">
        <f t="shared" ref="E91:E93" si="7">IF(C91&gt;0,(D91-C91)/C91,"-")</f>
        <v>0.45454545454545453</v>
      </c>
    </row>
    <row r="92" spans="2:5" ht="29.25" customHeight="1" thickBot="1" x14ac:dyDescent="0.25">
      <c r="B92" s="4" t="s">
        <v>53</v>
      </c>
      <c r="C92" s="5">
        <v>38</v>
      </c>
      <c r="D92" s="5">
        <v>35</v>
      </c>
      <c r="E92" s="6">
        <f t="shared" si="7"/>
        <v>-7.8947368421052627E-2</v>
      </c>
    </row>
    <row r="93" spans="2:5" ht="29.25" customHeight="1" thickBot="1" x14ac:dyDescent="0.25">
      <c r="B93" s="4" t="s">
        <v>54</v>
      </c>
      <c r="C93" s="6">
        <f>(C90+C91)/(C90+C91+C92)</f>
        <v>0.73426573426573427</v>
      </c>
      <c r="D93" s="6">
        <f>(D90+D91)/(D90+D91+D92)</f>
        <v>0.77707006369426757</v>
      </c>
      <c r="E93" s="6">
        <f t="shared" si="7"/>
        <v>5.8295420078859628E-2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147</v>
      </c>
      <c r="D100" s="5">
        <v>158</v>
      </c>
      <c r="E100" s="6">
        <f>IF(C100&gt;0,(D100-C100)/C100,"-")</f>
        <v>7.4829931972789115E-2</v>
      </c>
    </row>
    <row r="101" spans="2:5" ht="20.100000000000001" customHeight="1" thickBot="1" x14ac:dyDescent="0.25">
      <c r="B101" s="4" t="s">
        <v>41</v>
      </c>
      <c r="C101" s="5">
        <v>63</v>
      </c>
      <c r="D101" s="5">
        <v>56</v>
      </c>
      <c r="E101" s="6">
        <f t="shared" ref="E101:E105" si="8">IF(C101&gt;0,(D101-C101)/C101,"-")</f>
        <v>-0.1111111111111111</v>
      </c>
    </row>
    <row r="102" spans="2:5" ht="20.100000000000001" customHeight="1" thickBot="1" x14ac:dyDescent="0.25">
      <c r="B102" s="4" t="s">
        <v>42</v>
      </c>
      <c r="C102" s="5">
        <v>42</v>
      </c>
      <c r="D102" s="5">
        <v>66</v>
      </c>
      <c r="E102" s="6">
        <f t="shared" si="8"/>
        <v>0.5714285714285714</v>
      </c>
    </row>
    <row r="103" spans="2:5" ht="20.100000000000001" customHeight="1" thickBot="1" x14ac:dyDescent="0.25">
      <c r="B103" s="4" t="s">
        <v>98</v>
      </c>
      <c r="C103" s="6">
        <f>(C101+C102)/C100</f>
        <v>0.7142857142857143</v>
      </c>
      <c r="D103" s="6">
        <f>(D101+D102)/D100</f>
        <v>0.77215189873417722</v>
      </c>
      <c r="E103" s="6">
        <f t="shared" si="8"/>
        <v>8.1012658227848089E-2</v>
      </c>
    </row>
    <row r="104" spans="2:5" ht="20.100000000000001" customHeight="1" thickBot="1" x14ac:dyDescent="0.25">
      <c r="B104" s="4" t="s">
        <v>39</v>
      </c>
      <c r="C104" s="6">
        <v>0.65625</v>
      </c>
      <c r="D104" s="6">
        <v>0.72727272727272729</v>
      </c>
      <c r="E104" s="6">
        <f t="shared" si="8"/>
        <v>0.10822510822510825</v>
      </c>
    </row>
    <row r="105" spans="2:5" ht="20.100000000000001" customHeight="1" thickBot="1" x14ac:dyDescent="0.25">
      <c r="B105" s="4" t="s">
        <v>40</v>
      </c>
      <c r="C105" s="6">
        <v>0.82352941176470584</v>
      </c>
      <c r="D105" s="6">
        <v>0.81481481481481477</v>
      </c>
      <c r="E105" s="6">
        <f t="shared" si="8"/>
        <v>-1.058201058201059E-2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157</v>
      </c>
      <c r="D112" s="5">
        <v>187</v>
      </c>
      <c r="E112" s="6">
        <f>IF(C112&gt;0,(D112-C112)/C112,"-")</f>
        <v>0.19108280254777071</v>
      </c>
    </row>
    <row r="113" spans="2:14" ht="15" thickBot="1" x14ac:dyDescent="0.25">
      <c r="B113" s="4" t="s">
        <v>56</v>
      </c>
      <c r="C113" s="5">
        <v>79</v>
      </c>
      <c r="D113" s="5">
        <v>91</v>
      </c>
      <c r="E113" s="6">
        <f t="shared" ref="E113:E114" si="9">IF(C113&gt;0,(D113-C113)/C113,"-")</f>
        <v>0.15189873417721519</v>
      </c>
    </row>
    <row r="114" spans="2:14" ht="15" thickBot="1" x14ac:dyDescent="0.25">
      <c r="B114" s="4" t="s">
        <v>57</v>
      </c>
      <c r="C114" s="5">
        <v>78</v>
      </c>
      <c r="D114" s="5">
        <v>96</v>
      </c>
      <c r="E114" s="6">
        <f t="shared" si="9"/>
        <v>0.23076923076923078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7</v>
      </c>
      <c r="D128" s="10">
        <v>0</v>
      </c>
      <c r="E128" s="10">
        <v>0</v>
      </c>
      <c r="F128" s="10">
        <v>7</v>
      </c>
      <c r="G128" s="10">
        <v>4</v>
      </c>
      <c r="H128" s="10">
        <v>0</v>
      </c>
      <c r="I128" s="10">
        <v>0</v>
      </c>
      <c r="J128" s="10">
        <v>4</v>
      </c>
      <c r="K128" s="6">
        <f>IF(C128=0,"-",(G128-C128)/C128)</f>
        <v>-0.42857142857142855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-0.42857142857142855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1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8</v>
      </c>
      <c r="D133" s="10">
        <v>0</v>
      </c>
      <c r="E133" s="10">
        <v>0</v>
      </c>
      <c r="F133" s="10">
        <v>8</v>
      </c>
      <c r="G133" s="10">
        <v>5</v>
      </c>
      <c r="H133" s="10">
        <v>0</v>
      </c>
      <c r="I133" s="10">
        <v>0</v>
      </c>
      <c r="J133" s="10">
        <v>5</v>
      </c>
      <c r="K133" s="6">
        <f t="shared" si="11"/>
        <v>-0.375</v>
      </c>
      <c r="L133" s="6" t="str">
        <f t="shared" si="10"/>
        <v>-</v>
      </c>
      <c r="M133" s="6" t="str">
        <f t="shared" si="10"/>
        <v>-</v>
      </c>
      <c r="N133" s="6">
        <f t="shared" si="10"/>
        <v>-0.375</v>
      </c>
    </row>
    <row r="134" spans="2:14" ht="15" thickBot="1" x14ac:dyDescent="0.25">
      <c r="B134" s="4" t="s">
        <v>36</v>
      </c>
      <c r="C134" s="6">
        <f>IF(C128=0,"-",C128/(C128+C129))</f>
        <v>0.875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0.875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0.14285714285714285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0.14285714285714285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5</v>
      </c>
      <c r="H143" s="10">
        <v>0</v>
      </c>
      <c r="I143" s="10">
        <v>0</v>
      </c>
      <c r="J143" s="10">
        <v>5</v>
      </c>
      <c r="K143" s="6">
        <f>IF(C143=0,"-",(G143-C143)/C143)</f>
        <v>0.66666666666666663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0.66666666666666663</v>
      </c>
    </row>
    <row r="144" spans="2:14" ht="15" thickBot="1" x14ac:dyDescent="0.25">
      <c r="B144" s="4" t="s">
        <v>72</v>
      </c>
      <c r="C144" s="10">
        <v>4</v>
      </c>
      <c r="D144" s="10">
        <v>0</v>
      </c>
      <c r="E144" s="10">
        <v>0</v>
      </c>
      <c r="F144" s="10">
        <v>4</v>
      </c>
      <c r="G144" s="10">
        <v>3</v>
      </c>
      <c r="H144" s="10">
        <v>0</v>
      </c>
      <c r="I144" s="10">
        <v>1</v>
      </c>
      <c r="J144" s="10">
        <v>4</v>
      </c>
      <c r="K144" s="6">
        <f t="shared" ref="K144:K147" si="16">IF(C144=0,"-",(G144-C144)/C144)</f>
        <v>-0.25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24</v>
      </c>
      <c r="D145" s="10">
        <v>0</v>
      </c>
      <c r="E145" s="10">
        <v>1</v>
      </c>
      <c r="F145" s="10">
        <v>25</v>
      </c>
      <c r="G145" s="10">
        <v>22</v>
      </c>
      <c r="H145" s="10">
        <v>0</v>
      </c>
      <c r="I145" s="10">
        <v>1</v>
      </c>
      <c r="J145" s="10">
        <v>23</v>
      </c>
      <c r="K145" s="6">
        <f t="shared" si="16"/>
        <v>-8.3333333333333329E-2</v>
      </c>
      <c r="L145" s="6" t="str">
        <f t="shared" si="15"/>
        <v>-</v>
      </c>
      <c r="M145" s="6">
        <f t="shared" si="15"/>
        <v>0</v>
      </c>
      <c r="N145" s="6">
        <f t="shared" si="15"/>
        <v>-0.08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0</v>
      </c>
      <c r="F146" s="10">
        <v>6</v>
      </c>
      <c r="G146" s="10">
        <v>9</v>
      </c>
      <c r="H146" s="10">
        <v>0</v>
      </c>
      <c r="I146" s="10">
        <v>1</v>
      </c>
      <c r="J146" s="10">
        <v>10</v>
      </c>
      <c r="K146" s="6">
        <f t="shared" si="16"/>
        <v>0.5</v>
      </c>
      <c r="L146" s="6" t="str">
        <f t="shared" si="15"/>
        <v>-</v>
      </c>
      <c r="M146" s="6" t="str">
        <f t="shared" si="15"/>
        <v>-</v>
      </c>
      <c r="N146" s="6">
        <f t="shared" si="15"/>
        <v>0.66666666666666663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37</v>
      </c>
      <c r="D148" s="10">
        <v>0</v>
      </c>
      <c r="E148" s="10">
        <v>1</v>
      </c>
      <c r="F148" s="10">
        <v>38</v>
      </c>
      <c r="G148" s="10">
        <v>40</v>
      </c>
      <c r="H148" s="10">
        <v>0</v>
      </c>
      <c r="I148" s="10">
        <v>3</v>
      </c>
      <c r="J148" s="10">
        <v>43</v>
      </c>
      <c r="K148" s="6">
        <f t="shared" ref="K148" si="17">IF(C148=0,"-",(G148-C148)/C148)</f>
        <v>8.1081081081081086E-2</v>
      </c>
      <c r="L148" s="6" t="str">
        <f t="shared" ref="L148" si="18">IF(D148=0,"-",(H148-D148)/D148)</f>
        <v>-</v>
      </c>
      <c r="M148" s="6">
        <f t="shared" ref="M148" si="19">IF(E148=0,"-",(I148-E148)/E148)</f>
        <v>2</v>
      </c>
      <c r="N148" s="6">
        <f t="shared" ref="N148" si="20">IF(F148=0,"-",(J148-F148)/F148)</f>
        <v>0.13157894736842105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0.1111111111111111</v>
      </c>
      <c r="D149" s="6" t="str">
        <f t="shared" si="21"/>
        <v>-</v>
      </c>
      <c r="E149" s="6" t="str">
        <f t="shared" si="21"/>
        <v>-</v>
      </c>
      <c r="F149" s="6">
        <f t="shared" si="21"/>
        <v>0.10714285714285714</v>
      </c>
      <c r="G149" s="6">
        <f t="shared" si="21"/>
        <v>0.18518518518518517</v>
      </c>
      <c r="H149" s="6" t="str">
        <f t="shared" si="21"/>
        <v>-</v>
      </c>
      <c r="I149" s="6" t="str">
        <f t="shared" si="21"/>
        <v>-</v>
      </c>
      <c r="J149" s="6">
        <f t="shared" si="21"/>
        <v>0.17857142857142858</v>
      </c>
      <c r="K149" s="6">
        <f>IF(OR(C149="-",G149="-"),"-",(G149-C149)/C149)</f>
        <v>0.66666666666666663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0.66666666666666674</v>
      </c>
    </row>
    <row r="150" spans="2:14" ht="29.25" thickBot="1" x14ac:dyDescent="0.25">
      <c r="B150" s="7" t="s">
        <v>77</v>
      </c>
      <c r="C150" s="6">
        <f t="shared" si="21"/>
        <v>0.4</v>
      </c>
      <c r="D150" s="6" t="str">
        <f t="shared" si="21"/>
        <v>-</v>
      </c>
      <c r="E150" s="6" t="str">
        <f t="shared" si="21"/>
        <v>-</v>
      </c>
      <c r="F150" s="6">
        <f t="shared" si="21"/>
        <v>0.4</v>
      </c>
      <c r="G150" s="6">
        <f t="shared" si="21"/>
        <v>0.25</v>
      </c>
      <c r="H150" s="6" t="str">
        <f t="shared" si="21"/>
        <v>-</v>
      </c>
      <c r="I150" s="6">
        <f t="shared" si="21"/>
        <v>0.5</v>
      </c>
      <c r="J150" s="6">
        <f t="shared" si="21"/>
        <v>0.2857142857142857</v>
      </c>
      <c r="K150" s="6">
        <f>IF(OR(C150="-",G150="-"),"-",(G150-C150)/C150)</f>
        <v>-0.37500000000000006</v>
      </c>
      <c r="L150" s="6" t="str">
        <f t="shared" si="22"/>
        <v>-</v>
      </c>
      <c r="M150" s="6" t="str">
        <f t="shared" si="22"/>
        <v>-</v>
      </c>
      <c r="N150" s="6">
        <f t="shared" si="22"/>
        <v>-0.28571428571428581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30</v>
      </c>
      <c r="D157" s="19">
        <v>31</v>
      </c>
      <c r="E157" s="18">
        <f>IF(C157=0,"-",(D157-C157)/C157)</f>
        <v>3.3333333333333333E-2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7</v>
      </c>
      <c r="E158" s="18">
        <f t="shared" ref="E158:E159" si="23">IF(C158=0,"-",(D158-C158)/C158)</f>
        <v>0.16666666666666666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0.81081081081081086</v>
      </c>
      <c r="D160" s="18">
        <f>IF(D157=0,"-",D157/(D157+D158+D159))</f>
        <v>0.79487179487179482</v>
      </c>
      <c r="E160" s="18">
        <f>IF(OR(C160="-",D160="-"),"-",(D160-C160)/C160)</f>
        <v>-1.9658119658119772E-2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8</v>
      </c>
      <c r="D166" s="5">
        <v>4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5</v>
      </c>
      <c r="D167" s="5">
        <v>2</v>
      </c>
      <c r="E167" s="6">
        <f t="shared" ref="E167:E168" si="24">IF(C167=0,"-",(D167-C167)/C167)</f>
        <v>-0.6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2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0.875</v>
      </c>
      <c r="D169" s="6">
        <f>IF(D166=0,"-",(D167+D168)/D166)</f>
        <v>1</v>
      </c>
      <c r="E169" s="6">
        <f t="shared" ref="E169:E171" si="25">IF(OR(C169="-",D169="-"),"-",(D169-C169)/C169)</f>
        <v>0.14285714285714285</v>
      </c>
    </row>
    <row r="170" spans="2:14" ht="20.100000000000001" customHeight="1" thickBot="1" x14ac:dyDescent="0.25">
      <c r="B170" s="4" t="s">
        <v>39</v>
      </c>
      <c r="C170" s="6">
        <v>0.83333333333333337</v>
      </c>
      <c r="D170" s="6">
        <v>1</v>
      </c>
      <c r="E170" s="6">
        <f t="shared" si="25"/>
        <v>0.19999999999999996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13</v>
      </c>
      <c r="D178" s="5">
        <v>7</v>
      </c>
      <c r="E178" s="6">
        <f>IF(C178=0,"-",(D178-C178)/C178)</f>
        <v>-0.46153846153846156</v>
      </c>
      <c r="H178" s="13"/>
    </row>
    <row r="179" spans="2:8" ht="15" thickBot="1" x14ac:dyDescent="0.25">
      <c r="B179" s="4" t="s">
        <v>43</v>
      </c>
      <c r="C179" s="5">
        <v>11</v>
      </c>
      <c r="D179" s="5">
        <v>7</v>
      </c>
      <c r="E179" s="6">
        <f t="shared" ref="E179:E185" si="26">IF(C179=0,"-",(D179-C179)/C179)</f>
        <v>-0.36363636363636365</v>
      </c>
      <c r="H179" s="13"/>
    </row>
    <row r="180" spans="2:8" ht="15" thickBot="1" x14ac:dyDescent="0.25">
      <c r="B180" s="4" t="s">
        <v>47</v>
      </c>
      <c r="C180" s="5">
        <v>2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39</v>
      </c>
      <c r="D182" s="5">
        <v>54</v>
      </c>
      <c r="E182" s="6">
        <f t="shared" si="26"/>
        <v>0.38461538461538464</v>
      </c>
      <c r="H182" s="13"/>
    </row>
    <row r="183" spans="2:8" ht="15" thickBot="1" x14ac:dyDescent="0.25">
      <c r="B183" s="4" t="s">
        <v>47</v>
      </c>
      <c r="C183" s="5">
        <v>35</v>
      </c>
      <c r="D183" s="5">
        <v>50</v>
      </c>
      <c r="E183" s="6">
        <f t="shared" si="26"/>
        <v>0.42857142857142855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4</v>
      </c>
      <c r="E185" s="6">
        <f t="shared" si="26"/>
        <v>0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3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3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3</v>
      </c>
      <c r="D200" s="5">
        <v>3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3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3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6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4</v>
      </c>
      <c r="D222" s="5">
        <v>6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16</v>
      </c>
      <c r="D223" s="5">
        <v>16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1033</v>
      </c>
      <c r="D14" s="5">
        <v>1158</v>
      </c>
      <c r="E14" s="6">
        <f>IF(C14&gt;0,(D14-C14)/C14)</f>
        <v>0.12100677637947725</v>
      </c>
    </row>
    <row r="15" spans="1:5" ht="20.100000000000001" customHeight="1" thickBot="1" x14ac:dyDescent="0.25">
      <c r="B15" s="4" t="s">
        <v>17</v>
      </c>
      <c r="C15" s="5">
        <v>1033</v>
      </c>
      <c r="D15" s="5">
        <v>987</v>
      </c>
      <c r="E15" s="6">
        <f t="shared" ref="E15:E25" si="0">IF(C15&gt;0,(D15-C15)/C15)</f>
        <v>-4.4530493707647625E-2</v>
      </c>
    </row>
    <row r="16" spans="1:5" ht="20.100000000000001" customHeight="1" thickBot="1" x14ac:dyDescent="0.25">
      <c r="B16" s="4" t="s">
        <v>18</v>
      </c>
      <c r="C16" s="5">
        <v>794</v>
      </c>
      <c r="D16" s="5">
        <v>460</v>
      </c>
      <c r="E16" s="6">
        <f t="shared" si="0"/>
        <v>-0.42065491183879095</v>
      </c>
    </row>
    <row r="17" spans="2:5" ht="20.100000000000001" customHeight="1" thickBot="1" x14ac:dyDescent="0.25">
      <c r="B17" s="4" t="s">
        <v>19</v>
      </c>
      <c r="C17" s="5">
        <v>239</v>
      </c>
      <c r="D17" s="5">
        <v>527</v>
      </c>
      <c r="E17" s="6">
        <f t="shared" si="0"/>
        <v>1.2050209205020921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2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3</v>
      </c>
      <c r="E19" s="6">
        <f>IF(C19=0,"-",(D19-C19)/C19)</f>
        <v>-0.4</v>
      </c>
    </row>
    <row r="20" spans="2:5" ht="20.100000000000001" customHeight="1" thickBot="1" x14ac:dyDescent="0.25">
      <c r="B20" s="4" t="s">
        <v>20</v>
      </c>
      <c r="C20" s="6">
        <f>C17/C15</f>
        <v>0.2313649564375605</v>
      </c>
      <c r="D20" s="6">
        <f>D17/D15</f>
        <v>0.53394123606889565</v>
      </c>
      <c r="E20" s="6">
        <f t="shared" si="0"/>
        <v>1.3077878529672353</v>
      </c>
    </row>
    <row r="21" spans="2:5" ht="30" customHeight="1" thickBot="1" x14ac:dyDescent="0.25">
      <c r="B21" s="4" t="s">
        <v>23</v>
      </c>
      <c r="C21" s="5">
        <v>0</v>
      </c>
      <c r="D21" s="5">
        <v>30</v>
      </c>
      <c r="E21" s="6" t="b">
        <f t="shared" si="0"/>
        <v>0</v>
      </c>
    </row>
    <row r="22" spans="2:5" ht="20.100000000000001" customHeight="1" thickBot="1" x14ac:dyDescent="0.25">
      <c r="B22" s="4" t="s">
        <v>24</v>
      </c>
      <c r="C22" s="5">
        <v>0</v>
      </c>
      <c r="D22" s="5">
        <v>13</v>
      </c>
      <c r="E22" s="6" t="b">
        <f t="shared" si="0"/>
        <v>0</v>
      </c>
    </row>
    <row r="23" spans="2:5" ht="20.100000000000001" customHeight="1" thickBot="1" x14ac:dyDescent="0.25">
      <c r="B23" s="4" t="s">
        <v>25</v>
      </c>
      <c r="C23" s="5">
        <v>0</v>
      </c>
      <c r="D23" s="5">
        <v>17</v>
      </c>
      <c r="E23" s="6" t="b">
        <f t="shared" si="0"/>
        <v>0</v>
      </c>
    </row>
    <row r="24" spans="2:5" ht="20.100000000000001" customHeight="1" thickBot="1" x14ac:dyDescent="0.25">
      <c r="B24" s="4" t="s">
        <v>21</v>
      </c>
      <c r="C24" s="6" t="e">
        <f>C23/C21</f>
        <v>#DIV/0!</v>
      </c>
      <c r="D24" s="6">
        <f t="shared" ref="D24" si="1">D23/D21</f>
        <v>0.56666666666666665</v>
      </c>
      <c r="E24" s="6" t="e">
        <f t="shared" si="0"/>
        <v>#DIV/0!</v>
      </c>
    </row>
    <row r="25" spans="2:5" ht="20.100000000000001" customHeight="1" thickBot="1" x14ac:dyDescent="0.25">
      <c r="B25" s="7" t="s">
        <v>26</v>
      </c>
      <c r="C25" s="6">
        <v>0.30168159012189921</v>
      </c>
      <c r="D25" s="6">
        <v>0.28824755997126289</v>
      </c>
      <c r="E25" s="6">
        <f t="shared" si="0"/>
        <v>-4.4530493707647494E-2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150</v>
      </c>
      <c r="D34" s="5">
        <v>93</v>
      </c>
      <c r="E34" s="6">
        <f>IF(C34&gt;0,(D34-C34)/C34,"-")</f>
        <v>-0.38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127</v>
      </c>
      <c r="D36" s="5">
        <v>65</v>
      </c>
      <c r="E36" s="6">
        <f t="shared" si="2"/>
        <v>-0.48818897637795278</v>
      </c>
    </row>
    <row r="37" spans="2:5" ht="20.100000000000001" customHeight="1" thickBot="1" x14ac:dyDescent="0.25">
      <c r="B37" s="4" t="s">
        <v>30</v>
      </c>
      <c r="C37" s="5">
        <v>23</v>
      </c>
      <c r="D37" s="5">
        <v>28</v>
      </c>
      <c r="E37" s="6">
        <f t="shared" si="2"/>
        <v>0.21739130434782608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94</v>
      </c>
      <c r="D44" s="5">
        <v>111</v>
      </c>
      <c r="E44" s="6">
        <f>IF(C44&gt;0,(D44-C44)/C44,"-")</f>
        <v>0.18085106382978725</v>
      </c>
    </row>
    <row r="45" spans="2:5" ht="20.100000000000001" customHeight="1" thickBot="1" x14ac:dyDescent="0.25">
      <c r="B45" s="4" t="s">
        <v>34</v>
      </c>
      <c r="C45" s="5">
        <v>2</v>
      </c>
      <c r="D45" s="5">
        <v>7</v>
      </c>
      <c r="E45" s="6">
        <f t="shared" ref="E45:E51" si="3">IF(C45&gt;0,(D45-C45)/C45,"-")</f>
        <v>2.5</v>
      </c>
    </row>
    <row r="46" spans="2:5" ht="20.100000000000001" customHeight="1" thickBot="1" x14ac:dyDescent="0.25">
      <c r="B46" s="4" t="s">
        <v>31</v>
      </c>
      <c r="C46" s="5">
        <v>20</v>
      </c>
      <c r="D46" s="5">
        <v>19</v>
      </c>
      <c r="E46" s="6">
        <f t="shared" si="3"/>
        <v>-0.05</v>
      </c>
    </row>
    <row r="47" spans="2:5" ht="20.100000000000001" customHeight="1" thickBot="1" x14ac:dyDescent="0.25">
      <c r="B47" s="4" t="s">
        <v>32</v>
      </c>
      <c r="C47" s="5">
        <v>307</v>
      </c>
      <c r="D47" s="5">
        <v>523</v>
      </c>
      <c r="E47" s="6">
        <f t="shared" si="3"/>
        <v>0.70358306188925079</v>
      </c>
    </row>
    <row r="48" spans="2:5" ht="20.100000000000001" customHeight="1" thickBot="1" x14ac:dyDescent="0.25">
      <c r="B48" s="4" t="s">
        <v>35</v>
      </c>
      <c r="C48" s="5">
        <v>58</v>
      </c>
      <c r="D48" s="5">
        <v>117</v>
      </c>
      <c r="E48" s="6">
        <f t="shared" si="3"/>
        <v>1.0172413793103448</v>
      </c>
    </row>
    <row r="49" spans="2:5" ht="20.100000000000001" customHeight="1" thickBot="1" x14ac:dyDescent="0.25">
      <c r="B49" s="4" t="s">
        <v>67</v>
      </c>
      <c r="C49" s="5">
        <v>596</v>
      </c>
      <c r="D49" s="5">
        <v>302</v>
      </c>
      <c r="E49" s="6">
        <f t="shared" si="3"/>
        <v>-0.49328859060402686</v>
      </c>
    </row>
    <row r="50" spans="2:5" ht="20.100000000000001" customHeight="1" collapsed="1" thickBot="1" x14ac:dyDescent="0.25">
      <c r="B50" s="4" t="s">
        <v>36</v>
      </c>
      <c r="C50" s="6">
        <f>C44/(C44+C45)</f>
        <v>0.97916666666666663</v>
      </c>
      <c r="D50" s="6">
        <f>D44/(D44+D45)</f>
        <v>0.94067796610169496</v>
      </c>
      <c r="E50" s="6">
        <f t="shared" si="3"/>
        <v>-3.9307609087630639E-2</v>
      </c>
    </row>
    <row r="51" spans="2:5" ht="20.100000000000001" customHeight="1" thickBot="1" x14ac:dyDescent="0.25">
      <c r="B51" s="4" t="s">
        <v>37</v>
      </c>
      <c r="C51" s="6">
        <f>C47/(C46+C47)</f>
        <v>0.9388379204892966</v>
      </c>
      <c r="D51" s="6">
        <f t="shared" ref="D51" si="4">D47/(D46+D47)</f>
        <v>0.9649446494464945</v>
      </c>
      <c r="E51" s="6">
        <f t="shared" si="3"/>
        <v>2.7807493058644019E-2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96</v>
      </c>
      <c r="D58" s="5">
        <v>118</v>
      </c>
      <c r="E58" s="6">
        <f>IF(C58&gt;0,(D58-C58)/C58,"-")</f>
        <v>0.22916666666666666</v>
      </c>
    </row>
    <row r="59" spans="2:5" ht="20.100000000000001" customHeight="1" thickBot="1" x14ac:dyDescent="0.25">
      <c r="B59" s="4" t="s">
        <v>41</v>
      </c>
      <c r="C59" s="5">
        <v>46</v>
      </c>
      <c r="D59" s="5">
        <v>56</v>
      </c>
      <c r="E59" s="6">
        <f t="shared" ref="E59:E63" si="5">IF(C59&gt;0,(D59-C59)/C59,"-")</f>
        <v>0.21739130434782608</v>
      </c>
    </row>
    <row r="60" spans="2:5" ht="20.100000000000001" customHeight="1" thickBot="1" x14ac:dyDescent="0.25">
      <c r="B60" s="4" t="s">
        <v>42</v>
      </c>
      <c r="C60" s="5">
        <v>48</v>
      </c>
      <c r="D60" s="5">
        <v>55</v>
      </c>
      <c r="E60" s="6">
        <f t="shared" si="5"/>
        <v>0.14583333333333334</v>
      </c>
    </row>
    <row r="61" spans="2:5" ht="20.100000000000001" customHeight="1" collapsed="1" thickBot="1" x14ac:dyDescent="0.25">
      <c r="B61" s="4" t="s">
        <v>98</v>
      </c>
      <c r="C61" s="6">
        <f>(C59+C60)/C58</f>
        <v>0.97916666666666663</v>
      </c>
      <c r="D61" s="6">
        <f>(D59+D60)/D58</f>
        <v>0.94067796610169496</v>
      </c>
      <c r="E61" s="6">
        <f t="shared" si="5"/>
        <v>-3.9307609087630639E-2</v>
      </c>
    </row>
    <row r="62" spans="2:5" ht="20.100000000000001" customHeight="1" thickBot="1" x14ac:dyDescent="0.25">
      <c r="B62" s="4" t="s">
        <v>39</v>
      </c>
      <c r="C62" s="6">
        <v>0.95833333333333337</v>
      </c>
      <c r="D62" s="6">
        <v>0.93333333333333335</v>
      </c>
      <c r="E62" s="6">
        <f t="shared" si="5"/>
        <v>-2.6086956521739153E-2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0.94827586206896552</v>
      </c>
      <c r="E63" s="6">
        <f t="shared" si="5"/>
        <v>-5.1724137931034475E-2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1106</v>
      </c>
      <c r="D70" s="5">
        <v>1260</v>
      </c>
      <c r="E70" s="6">
        <f>IF(C70&gt;0,(D70-C70)/C70,"-")</f>
        <v>0.13924050632911392</v>
      </c>
    </row>
    <row r="71" spans="2:5" ht="20.100000000000001" customHeight="1" thickBot="1" x14ac:dyDescent="0.25">
      <c r="B71" s="4" t="s">
        <v>45</v>
      </c>
      <c r="C71" s="5">
        <v>149</v>
      </c>
      <c r="D71" s="5">
        <v>178</v>
      </c>
      <c r="E71" s="6">
        <f t="shared" ref="E71:E77" si="6">IF(C71&gt;0,(D71-C71)/C71,"-")</f>
        <v>0.19463087248322147</v>
      </c>
    </row>
    <row r="72" spans="2:5" ht="20.100000000000001" customHeight="1" thickBot="1" x14ac:dyDescent="0.25">
      <c r="B72" s="4" t="s">
        <v>43</v>
      </c>
      <c r="C72" s="5">
        <v>4</v>
      </c>
      <c r="D72" s="5">
        <v>1</v>
      </c>
      <c r="E72" s="6">
        <f t="shared" si="6"/>
        <v>-0.75</v>
      </c>
    </row>
    <row r="73" spans="2:5" ht="20.100000000000001" customHeight="1" thickBot="1" x14ac:dyDescent="0.25">
      <c r="B73" s="4" t="s">
        <v>46</v>
      </c>
      <c r="C73" s="5">
        <v>828</v>
      </c>
      <c r="D73" s="5">
        <v>969</v>
      </c>
      <c r="E73" s="6">
        <f t="shared" si="6"/>
        <v>0.17028985507246377</v>
      </c>
    </row>
    <row r="74" spans="2:5" ht="20.100000000000001" customHeight="1" thickBot="1" x14ac:dyDescent="0.25">
      <c r="B74" s="4" t="s">
        <v>47</v>
      </c>
      <c r="C74" s="5">
        <v>103</v>
      </c>
      <c r="D74" s="5">
        <v>100</v>
      </c>
      <c r="E74" s="6">
        <f t="shared" si="6"/>
        <v>-2.9126213592233011E-2</v>
      </c>
    </row>
    <row r="75" spans="2:5" ht="20.100000000000001" customHeight="1" thickBot="1" x14ac:dyDescent="0.25">
      <c r="B75" s="4" t="s">
        <v>48</v>
      </c>
      <c r="C75" s="5">
        <v>22</v>
      </c>
      <c r="D75" s="5">
        <v>12</v>
      </c>
      <c r="E75" s="6">
        <f t="shared" si="6"/>
        <v>-0.45454545454545453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93</v>
      </c>
      <c r="D90" s="5">
        <v>73</v>
      </c>
      <c r="E90" s="6">
        <f>IF(C90&gt;0,(D90-C90)/C90,"-")</f>
        <v>-0.21505376344086022</v>
      </c>
    </row>
    <row r="91" spans="2:5" ht="29.25" thickBot="1" x14ac:dyDescent="0.25">
      <c r="B91" s="4" t="s">
        <v>52</v>
      </c>
      <c r="C91" s="5">
        <v>22</v>
      </c>
      <c r="D91" s="5">
        <v>21</v>
      </c>
      <c r="E91" s="6">
        <f t="shared" ref="E91:E93" si="7">IF(C91&gt;0,(D91-C91)/C91,"-")</f>
        <v>-4.5454545454545456E-2</v>
      </c>
    </row>
    <row r="92" spans="2:5" ht="29.25" customHeight="1" thickBot="1" x14ac:dyDescent="0.25">
      <c r="B92" s="4" t="s">
        <v>53</v>
      </c>
      <c r="C92" s="5">
        <v>16</v>
      </c>
      <c r="D92" s="5">
        <v>15</v>
      </c>
      <c r="E92" s="6">
        <f t="shared" si="7"/>
        <v>-6.25E-2</v>
      </c>
    </row>
    <row r="93" spans="2:5" ht="29.25" customHeight="1" thickBot="1" x14ac:dyDescent="0.25">
      <c r="B93" s="4" t="s">
        <v>54</v>
      </c>
      <c r="C93" s="6">
        <f>(C90+C91)/(C90+C91+C92)</f>
        <v>0.87786259541984735</v>
      </c>
      <c r="D93" s="6">
        <f>(D90+D91)/(D90+D91+D92)</f>
        <v>0.86238532110091748</v>
      </c>
      <c r="E93" s="6">
        <f t="shared" si="7"/>
        <v>-1.7630634224172284E-2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131</v>
      </c>
      <c r="D100" s="5">
        <v>109</v>
      </c>
      <c r="E100" s="6">
        <f>IF(C100&gt;0,(D100-C100)/C100,"-")</f>
        <v>-0.16793893129770993</v>
      </c>
    </row>
    <row r="101" spans="2:5" ht="20.100000000000001" customHeight="1" thickBot="1" x14ac:dyDescent="0.25">
      <c r="B101" s="4" t="s">
        <v>41</v>
      </c>
      <c r="C101" s="5">
        <v>63</v>
      </c>
      <c r="D101" s="5">
        <v>50</v>
      </c>
      <c r="E101" s="6">
        <f t="shared" ref="E101:E105" si="8">IF(C101&gt;0,(D101-C101)/C101,"-")</f>
        <v>-0.20634920634920634</v>
      </c>
    </row>
    <row r="102" spans="2:5" ht="20.100000000000001" customHeight="1" thickBot="1" x14ac:dyDescent="0.25">
      <c r="B102" s="4" t="s">
        <v>42</v>
      </c>
      <c r="C102" s="5">
        <v>52</v>
      </c>
      <c r="D102" s="5">
        <v>44</v>
      </c>
      <c r="E102" s="6">
        <f t="shared" si="8"/>
        <v>-0.15384615384615385</v>
      </c>
    </row>
    <row r="103" spans="2:5" ht="20.100000000000001" customHeight="1" thickBot="1" x14ac:dyDescent="0.25">
      <c r="B103" s="4" t="s">
        <v>98</v>
      </c>
      <c r="C103" s="6">
        <f>(C101+C102)/C100</f>
        <v>0.87786259541984735</v>
      </c>
      <c r="D103" s="6">
        <f>(D101+D102)/D100</f>
        <v>0.86238532110091748</v>
      </c>
      <c r="E103" s="6">
        <f t="shared" si="8"/>
        <v>-1.7630634224172284E-2</v>
      </c>
    </row>
    <row r="104" spans="2:5" ht="20.100000000000001" customHeight="1" thickBot="1" x14ac:dyDescent="0.25">
      <c r="B104" s="4" t="s">
        <v>39</v>
      </c>
      <c r="C104" s="6">
        <v>0.875</v>
      </c>
      <c r="D104" s="6">
        <v>0.86206896551724133</v>
      </c>
      <c r="E104" s="6">
        <f t="shared" si="8"/>
        <v>-1.4778325123152771E-2</v>
      </c>
    </row>
    <row r="105" spans="2:5" ht="20.100000000000001" customHeight="1" thickBot="1" x14ac:dyDescent="0.25">
      <c r="B105" s="4" t="s">
        <v>40</v>
      </c>
      <c r="C105" s="6">
        <v>0.88135593220338981</v>
      </c>
      <c r="D105" s="6">
        <v>0.86274509803921573</v>
      </c>
      <c r="E105" s="6">
        <f t="shared" si="8"/>
        <v>-2.1116138763197519E-2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145</v>
      </c>
      <c r="D112" s="5">
        <v>129</v>
      </c>
      <c r="E112" s="6">
        <f>IF(C112&gt;0,(D112-C112)/C112,"-")</f>
        <v>-0.1103448275862069</v>
      </c>
    </row>
    <row r="113" spans="2:14" ht="15" thickBot="1" x14ac:dyDescent="0.25">
      <c r="B113" s="4" t="s">
        <v>56</v>
      </c>
      <c r="C113" s="5">
        <v>117</v>
      </c>
      <c r="D113" s="5">
        <v>93</v>
      </c>
      <c r="E113" s="6">
        <f t="shared" ref="E113:E114" si="9">IF(C113&gt;0,(D113-C113)/C113,"-")</f>
        <v>-0.20512820512820512</v>
      </c>
    </row>
    <row r="114" spans="2:14" ht="15" thickBot="1" x14ac:dyDescent="0.25">
      <c r="B114" s="4" t="s">
        <v>57</v>
      </c>
      <c r="C114" s="5">
        <v>28</v>
      </c>
      <c r="D114" s="5">
        <v>36</v>
      </c>
      <c r="E114" s="6">
        <f t="shared" si="9"/>
        <v>0.2857142857142857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4</v>
      </c>
      <c r="H128" s="10">
        <v>1</v>
      </c>
      <c r="I128" s="10">
        <v>0</v>
      </c>
      <c r="J128" s="10">
        <v>5</v>
      </c>
      <c r="K128" s="6">
        <f>IF(C128=0,"-",(G128-C128)/C128)</f>
        <v>3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4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1</v>
      </c>
      <c r="I129" s="10">
        <v>0</v>
      </c>
      <c r="J129" s="10">
        <v>1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4</v>
      </c>
      <c r="H133" s="10">
        <v>2</v>
      </c>
      <c r="I133" s="10">
        <v>0</v>
      </c>
      <c r="J133" s="10">
        <v>6</v>
      </c>
      <c r="K133" s="6">
        <f t="shared" si="11"/>
        <v>1</v>
      </c>
      <c r="L133" s="6" t="str">
        <f t="shared" si="10"/>
        <v>-</v>
      </c>
      <c r="M133" s="6" t="str">
        <f t="shared" si="10"/>
        <v>-</v>
      </c>
      <c r="N133" s="6">
        <f t="shared" si="10"/>
        <v>2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0.5</v>
      </c>
      <c r="G134" s="6">
        <f t="shared" si="12"/>
        <v>1</v>
      </c>
      <c r="H134" s="6">
        <f t="shared" si="12"/>
        <v>0.5</v>
      </c>
      <c r="I134" s="6" t="str">
        <f t="shared" si="12"/>
        <v>-</v>
      </c>
      <c r="J134" s="6">
        <f t="shared" si="12"/>
        <v>0.83333333333333337</v>
      </c>
      <c r="K134" s="6">
        <f>IF(OR(C134="-",G134="-"),"-",(G134-C134)/C134)</f>
        <v>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0.66666666666666674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15</v>
      </c>
      <c r="D145" s="10">
        <v>0</v>
      </c>
      <c r="E145" s="10">
        <v>0</v>
      </c>
      <c r="F145" s="10">
        <v>15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15</v>
      </c>
      <c r="D148" s="10">
        <v>0</v>
      </c>
      <c r="E148" s="10">
        <v>0</v>
      </c>
      <c r="F148" s="10">
        <v>15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5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0.55555555555555558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6</v>
      </c>
      <c r="E166" s="6">
        <f>IF(C166=0,"-",(D166-C166)/C166)</f>
        <v>2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3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2</v>
      </c>
      <c r="E168" s="6">
        <f t="shared" si="24"/>
        <v>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>
        <f>IF(D166=0,"-",(D167+D168)/D166)</f>
        <v>0.83333333333333337</v>
      </c>
      <c r="E169" s="6">
        <f t="shared" ref="E169:E171" si="25">IF(OR(C169="-",D169="-"),"-",(D169-C169)/C169)</f>
        <v>0.66666666666666674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0.75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5</v>
      </c>
      <c r="E178" s="6">
        <f>IF(C178=0,"-",(D178-C178)/C178)</f>
        <v>0.25</v>
      </c>
      <c r="H178" s="13"/>
    </row>
    <row r="179" spans="2:8" ht="15" thickBot="1" x14ac:dyDescent="0.25">
      <c r="B179" s="4" t="s">
        <v>43</v>
      </c>
      <c r="C179" s="5">
        <v>4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5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0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0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1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4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5</v>
      </c>
      <c r="D222" s="5">
        <v>1</v>
      </c>
      <c r="E222" s="6">
        <f t="shared" si="30"/>
        <v>-0.8</v>
      </c>
    </row>
    <row r="223" spans="2:5" ht="15" thickBot="1" x14ac:dyDescent="0.25">
      <c r="B223" s="16" t="s">
        <v>93</v>
      </c>
      <c r="C223" s="5">
        <v>4</v>
      </c>
      <c r="D223" s="5">
        <v>4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1627</v>
      </c>
      <c r="D14" s="5">
        <v>1690</v>
      </c>
      <c r="E14" s="6">
        <f>IF(C14&gt;0,(D14-C14)/C14)</f>
        <v>3.8721573448063921E-2</v>
      </c>
    </row>
    <row r="15" spans="1:5" ht="20.100000000000001" customHeight="1" thickBot="1" x14ac:dyDescent="0.25">
      <c r="B15" s="4" t="s">
        <v>17</v>
      </c>
      <c r="C15" s="5">
        <v>1575</v>
      </c>
      <c r="D15" s="5">
        <v>1603</v>
      </c>
      <c r="E15" s="6">
        <f t="shared" ref="E15:E25" si="0">IF(C15&gt;0,(D15-C15)/C15)</f>
        <v>1.7777777777777778E-2</v>
      </c>
    </row>
    <row r="16" spans="1:5" ht="20.100000000000001" customHeight="1" thickBot="1" x14ac:dyDescent="0.25">
      <c r="B16" s="4" t="s">
        <v>18</v>
      </c>
      <c r="C16" s="5">
        <v>940</v>
      </c>
      <c r="D16" s="5">
        <v>907</v>
      </c>
      <c r="E16" s="6">
        <f t="shared" si="0"/>
        <v>-3.5106382978723406E-2</v>
      </c>
    </row>
    <row r="17" spans="2:5" ht="20.100000000000001" customHeight="1" thickBot="1" x14ac:dyDescent="0.25">
      <c r="B17" s="4" t="s">
        <v>19</v>
      </c>
      <c r="C17" s="5">
        <v>635</v>
      </c>
      <c r="D17" s="5">
        <v>696</v>
      </c>
      <c r="E17" s="6">
        <f t="shared" si="0"/>
        <v>9.6062992125984251E-2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8</v>
      </c>
      <c r="E18" s="6">
        <f>IF(C18=0,"-",(D18-C18)/C18)</f>
        <v>1.6666666666666667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10</v>
      </c>
      <c r="E19" s="6">
        <f>IF(C19=0,"-",(D19-C19)/C19)</f>
        <v>4</v>
      </c>
    </row>
    <row r="20" spans="2:5" ht="20.100000000000001" customHeight="1" thickBot="1" x14ac:dyDescent="0.25">
      <c r="B20" s="4" t="s">
        <v>20</v>
      </c>
      <c r="C20" s="6">
        <f>C17/C15</f>
        <v>0.40317460317460319</v>
      </c>
      <c r="D20" s="6">
        <f>D17/D15</f>
        <v>0.43418590143480973</v>
      </c>
      <c r="E20" s="6">
        <f t="shared" si="0"/>
        <v>7.6917787023346937E-2</v>
      </c>
    </row>
    <row r="21" spans="2:5" ht="30" customHeight="1" thickBot="1" x14ac:dyDescent="0.25">
      <c r="B21" s="4" t="s">
        <v>23</v>
      </c>
      <c r="C21" s="5">
        <v>177</v>
      </c>
      <c r="D21" s="5">
        <v>205</v>
      </c>
      <c r="E21" s="6">
        <f t="shared" si="0"/>
        <v>0.15819209039548024</v>
      </c>
    </row>
    <row r="22" spans="2:5" ht="20.100000000000001" customHeight="1" thickBot="1" x14ac:dyDescent="0.25">
      <c r="B22" s="4" t="s">
        <v>24</v>
      </c>
      <c r="C22" s="5">
        <v>100</v>
      </c>
      <c r="D22" s="5">
        <v>103</v>
      </c>
      <c r="E22" s="6">
        <f t="shared" si="0"/>
        <v>0.03</v>
      </c>
    </row>
    <row r="23" spans="2:5" ht="20.100000000000001" customHeight="1" thickBot="1" x14ac:dyDescent="0.25">
      <c r="B23" s="4" t="s">
        <v>25</v>
      </c>
      <c r="C23" s="5">
        <v>77</v>
      </c>
      <c r="D23" s="5">
        <v>102</v>
      </c>
      <c r="E23" s="6">
        <f t="shared" si="0"/>
        <v>0.32467532467532467</v>
      </c>
    </row>
    <row r="24" spans="2:5" ht="20.100000000000001" customHeight="1" thickBot="1" x14ac:dyDescent="0.25">
      <c r="B24" s="4" t="s">
        <v>21</v>
      </c>
      <c r="C24" s="6">
        <f>C23/C21</f>
        <v>0.43502824858757061</v>
      </c>
      <c r="D24" s="6">
        <f t="shared" ref="D24" si="1">D23/D21</f>
        <v>0.4975609756097561</v>
      </c>
      <c r="E24" s="6">
        <f t="shared" si="0"/>
        <v>0.14374406081723157</v>
      </c>
    </row>
    <row r="25" spans="2:5" ht="20.100000000000001" customHeight="1" thickBot="1" x14ac:dyDescent="0.25">
      <c r="B25" s="7" t="s">
        <v>26</v>
      </c>
      <c r="C25" s="6">
        <v>0.13765124157050015</v>
      </c>
      <c r="D25" s="6">
        <v>0.14009837475397574</v>
      </c>
      <c r="E25" s="6">
        <f t="shared" si="0"/>
        <v>1.7777777777777979E-2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244</v>
      </c>
      <c r="D34" s="5">
        <v>249</v>
      </c>
      <c r="E34" s="6">
        <f>IF(C34&gt;0,(D34-C34)/C34,"-")</f>
        <v>2.0491803278688523E-2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153</v>
      </c>
      <c r="D36" s="5">
        <v>180</v>
      </c>
      <c r="E36" s="6">
        <f t="shared" si="2"/>
        <v>0.17647058823529413</v>
      </c>
    </row>
    <row r="37" spans="2:5" ht="20.100000000000001" customHeight="1" thickBot="1" x14ac:dyDescent="0.25">
      <c r="B37" s="4" t="s">
        <v>30</v>
      </c>
      <c r="C37" s="5">
        <v>91</v>
      </c>
      <c r="D37" s="5">
        <v>69</v>
      </c>
      <c r="E37" s="6">
        <f t="shared" si="2"/>
        <v>-0.24175824175824176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346</v>
      </c>
      <c r="D44" s="5">
        <v>352</v>
      </c>
      <c r="E44" s="6">
        <f>IF(C44&gt;0,(D44-C44)/C44,"-")</f>
        <v>1.7341040462427744E-2</v>
      </c>
    </row>
    <row r="45" spans="2:5" ht="20.100000000000001" customHeight="1" thickBot="1" x14ac:dyDescent="0.25">
      <c r="B45" s="4" t="s">
        <v>34</v>
      </c>
      <c r="C45" s="5">
        <v>13</v>
      </c>
      <c r="D45" s="5">
        <v>9</v>
      </c>
      <c r="E45" s="6">
        <f t="shared" ref="E45:E51" si="3">IF(C45&gt;0,(D45-C45)/C45,"-")</f>
        <v>-0.30769230769230771</v>
      </c>
    </row>
    <row r="46" spans="2:5" ht="20.100000000000001" customHeight="1" thickBot="1" x14ac:dyDescent="0.25">
      <c r="B46" s="4" t="s">
        <v>31</v>
      </c>
      <c r="C46" s="5">
        <v>18</v>
      </c>
      <c r="D46" s="5">
        <v>28</v>
      </c>
      <c r="E46" s="6">
        <f t="shared" si="3"/>
        <v>0.55555555555555558</v>
      </c>
    </row>
    <row r="47" spans="2:5" ht="20.100000000000001" customHeight="1" thickBot="1" x14ac:dyDescent="0.25">
      <c r="B47" s="4" t="s">
        <v>32</v>
      </c>
      <c r="C47" s="5">
        <v>445</v>
      </c>
      <c r="D47" s="5">
        <v>614</v>
      </c>
      <c r="E47" s="6">
        <f t="shared" si="3"/>
        <v>0.37977528089887641</v>
      </c>
    </row>
    <row r="48" spans="2:5" ht="20.100000000000001" customHeight="1" thickBot="1" x14ac:dyDescent="0.25">
      <c r="B48" s="4" t="s">
        <v>35</v>
      </c>
      <c r="C48" s="5">
        <v>354</v>
      </c>
      <c r="D48" s="5">
        <v>447</v>
      </c>
      <c r="E48" s="6">
        <f t="shared" si="3"/>
        <v>0.26271186440677968</v>
      </c>
    </row>
    <row r="49" spans="2:5" ht="20.100000000000001" customHeight="1" thickBot="1" x14ac:dyDescent="0.25">
      <c r="B49" s="4" t="s">
        <v>67</v>
      </c>
      <c r="C49" s="5">
        <v>211</v>
      </c>
      <c r="D49" s="5">
        <v>150</v>
      </c>
      <c r="E49" s="6">
        <f t="shared" si="3"/>
        <v>-0.2890995260663507</v>
      </c>
    </row>
    <row r="50" spans="2:5" ht="20.100000000000001" customHeight="1" collapsed="1" thickBot="1" x14ac:dyDescent="0.25">
      <c r="B50" s="4" t="s">
        <v>36</v>
      </c>
      <c r="C50" s="6">
        <f>C44/(C44+C45)</f>
        <v>0.96378830083565459</v>
      </c>
      <c r="D50" s="6">
        <f>D44/(D44+D45)</f>
        <v>0.97506925207756234</v>
      </c>
      <c r="E50" s="6">
        <f t="shared" si="3"/>
        <v>1.1704802011112382E-2</v>
      </c>
    </row>
    <row r="51" spans="2:5" ht="20.100000000000001" customHeight="1" thickBot="1" x14ac:dyDescent="0.25">
      <c r="B51" s="4" t="s">
        <v>37</v>
      </c>
      <c r="C51" s="6">
        <f>C47/(C46+C47)</f>
        <v>0.9611231101511879</v>
      </c>
      <c r="D51" s="6">
        <f t="shared" ref="D51" si="4">D47/(D46+D47)</f>
        <v>0.95638629283489096</v>
      </c>
      <c r="E51" s="6">
        <f t="shared" si="3"/>
        <v>-4.9284189156078252E-3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361</v>
      </c>
      <c r="D58" s="5">
        <v>362</v>
      </c>
      <c r="E58" s="6">
        <f>IF(C58&gt;0,(D58-C58)/C58,"-")</f>
        <v>2.7700831024930748E-3</v>
      </c>
    </row>
    <row r="59" spans="2:5" ht="20.100000000000001" customHeight="1" thickBot="1" x14ac:dyDescent="0.25">
      <c r="B59" s="4" t="s">
        <v>41</v>
      </c>
      <c r="C59" s="5">
        <v>188</v>
      </c>
      <c r="D59" s="5">
        <v>171</v>
      </c>
      <c r="E59" s="6">
        <f t="shared" ref="E59:E63" si="5">IF(C59&gt;0,(D59-C59)/C59,"-")</f>
        <v>-9.0425531914893623E-2</v>
      </c>
    </row>
    <row r="60" spans="2:5" ht="20.100000000000001" customHeight="1" thickBot="1" x14ac:dyDescent="0.25">
      <c r="B60" s="4" t="s">
        <v>42</v>
      </c>
      <c r="C60" s="5">
        <v>160</v>
      </c>
      <c r="D60" s="5">
        <v>182</v>
      </c>
      <c r="E60" s="6">
        <f t="shared" si="5"/>
        <v>0.13750000000000001</v>
      </c>
    </row>
    <row r="61" spans="2:5" ht="20.100000000000001" customHeight="1" collapsed="1" thickBot="1" x14ac:dyDescent="0.25">
      <c r="B61" s="4" t="s">
        <v>98</v>
      </c>
      <c r="C61" s="6">
        <f>(C59+C60)/C58</f>
        <v>0.96398891966759004</v>
      </c>
      <c r="D61" s="6">
        <f>(D59+D60)/D58</f>
        <v>0.97513812154696133</v>
      </c>
      <c r="E61" s="6">
        <f t="shared" si="5"/>
        <v>1.156569505302597E-2</v>
      </c>
    </row>
    <row r="62" spans="2:5" ht="20.100000000000001" customHeight="1" thickBot="1" x14ac:dyDescent="0.25">
      <c r="B62" s="4" t="s">
        <v>39</v>
      </c>
      <c r="C62" s="6">
        <v>0.9494949494949495</v>
      </c>
      <c r="D62" s="6">
        <v>0.9606741573033708</v>
      </c>
      <c r="E62" s="6">
        <f t="shared" si="5"/>
        <v>1.1773846521635198E-2</v>
      </c>
    </row>
    <row r="63" spans="2:5" ht="20.100000000000001" customHeight="1" thickBot="1" x14ac:dyDescent="0.25">
      <c r="B63" s="4" t="s">
        <v>40</v>
      </c>
      <c r="C63" s="6">
        <v>0.98159509202453987</v>
      </c>
      <c r="D63" s="6">
        <v>0.98913043478260865</v>
      </c>
      <c r="E63" s="6">
        <f t="shared" si="5"/>
        <v>7.6766304347825644E-3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1831</v>
      </c>
      <c r="D70" s="5">
        <v>1980</v>
      </c>
      <c r="E70" s="6">
        <f>IF(C70&gt;0,(D70-C70)/C70,"-")</f>
        <v>8.1376297105406878E-2</v>
      </c>
    </row>
    <row r="71" spans="2:5" ht="20.100000000000001" customHeight="1" thickBot="1" x14ac:dyDescent="0.25">
      <c r="B71" s="4" t="s">
        <v>45</v>
      </c>
      <c r="C71" s="5">
        <v>521</v>
      </c>
      <c r="D71" s="5">
        <v>566</v>
      </c>
      <c r="E71" s="6">
        <f t="shared" ref="E71:E77" si="6">IF(C71&gt;0,(D71-C71)/C71,"-")</f>
        <v>8.6372360844529747E-2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11</v>
      </c>
      <c r="E72" s="6">
        <f t="shared" si="6"/>
        <v>4.5</v>
      </c>
    </row>
    <row r="73" spans="2:5" ht="20.100000000000001" customHeight="1" thickBot="1" x14ac:dyDescent="0.25">
      <c r="B73" s="4" t="s">
        <v>46</v>
      </c>
      <c r="C73" s="5">
        <v>1006</v>
      </c>
      <c r="D73" s="5">
        <v>984</v>
      </c>
      <c r="E73" s="6">
        <f t="shared" si="6"/>
        <v>-2.186878727634195E-2</v>
      </c>
    </row>
    <row r="74" spans="2:5" ht="20.100000000000001" customHeight="1" thickBot="1" x14ac:dyDescent="0.25">
      <c r="B74" s="4" t="s">
        <v>47</v>
      </c>
      <c r="C74" s="5">
        <v>250</v>
      </c>
      <c r="D74" s="5">
        <v>360</v>
      </c>
      <c r="E74" s="6">
        <f t="shared" si="6"/>
        <v>0.44</v>
      </c>
    </row>
    <row r="75" spans="2:5" ht="20.100000000000001" customHeight="1" thickBot="1" x14ac:dyDescent="0.25">
      <c r="B75" s="4" t="s">
        <v>48</v>
      </c>
      <c r="C75" s="5">
        <v>52</v>
      </c>
      <c r="D75" s="5">
        <v>59</v>
      </c>
      <c r="E75" s="6">
        <f t="shared" si="6"/>
        <v>0.13461538461538461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199</v>
      </c>
      <c r="D90" s="5">
        <v>216</v>
      </c>
      <c r="E90" s="6">
        <f>IF(C90&gt;0,(D90-C90)/C90,"-")</f>
        <v>8.5427135678391955E-2</v>
      </c>
    </row>
    <row r="91" spans="2:5" ht="29.25" thickBot="1" x14ac:dyDescent="0.25">
      <c r="B91" s="4" t="s">
        <v>52</v>
      </c>
      <c r="C91" s="5">
        <v>93</v>
      </c>
      <c r="D91" s="5">
        <v>79</v>
      </c>
      <c r="E91" s="6">
        <f t="shared" ref="E91:E93" si="7">IF(C91&gt;0,(D91-C91)/C91,"-")</f>
        <v>-0.15053763440860216</v>
      </c>
    </row>
    <row r="92" spans="2:5" ht="29.25" customHeight="1" thickBot="1" x14ac:dyDescent="0.25">
      <c r="B92" s="4" t="s">
        <v>53</v>
      </c>
      <c r="C92" s="5">
        <v>51</v>
      </c>
      <c r="D92" s="5">
        <v>48</v>
      </c>
      <c r="E92" s="6">
        <f t="shared" si="7"/>
        <v>-5.8823529411764705E-2</v>
      </c>
    </row>
    <row r="93" spans="2:5" ht="29.25" customHeight="1" thickBot="1" x14ac:dyDescent="0.25">
      <c r="B93" s="4" t="s">
        <v>54</v>
      </c>
      <c r="C93" s="6">
        <f>(C90+C91)/(C90+C91+C92)</f>
        <v>0.85131195335276966</v>
      </c>
      <c r="D93" s="6">
        <f>(D90+D91)/(D90+D91+D92)</f>
        <v>0.86005830903790093</v>
      </c>
      <c r="E93" s="6">
        <f t="shared" si="7"/>
        <v>1.0273972602739812E-2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345</v>
      </c>
      <c r="D100" s="5">
        <v>347</v>
      </c>
      <c r="E100" s="6">
        <f>IF(C100&gt;0,(D100-C100)/C100,"-")</f>
        <v>5.7971014492753624E-3</v>
      </c>
    </row>
    <row r="101" spans="2:5" ht="20.100000000000001" customHeight="1" thickBot="1" x14ac:dyDescent="0.25">
      <c r="B101" s="4" t="s">
        <v>41</v>
      </c>
      <c r="C101" s="5">
        <v>148</v>
      </c>
      <c r="D101" s="5">
        <v>133</v>
      </c>
      <c r="E101" s="6">
        <f t="shared" ref="E101:E105" si="8">IF(C101&gt;0,(D101-C101)/C101,"-")</f>
        <v>-0.10135135135135136</v>
      </c>
    </row>
    <row r="102" spans="2:5" ht="20.100000000000001" customHeight="1" thickBot="1" x14ac:dyDescent="0.25">
      <c r="B102" s="4" t="s">
        <v>42</v>
      </c>
      <c r="C102" s="5">
        <v>146</v>
      </c>
      <c r="D102" s="5">
        <v>165</v>
      </c>
      <c r="E102" s="6">
        <f t="shared" si="8"/>
        <v>0.13013698630136986</v>
      </c>
    </row>
    <row r="103" spans="2:5" ht="20.100000000000001" customHeight="1" thickBot="1" x14ac:dyDescent="0.25">
      <c r="B103" s="4" t="s">
        <v>98</v>
      </c>
      <c r="C103" s="6">
        <f>(C101+C102)/C100</f>
        <v>0.85217391304347823</v>
      </c>
      <c r="D103" s="6">
        <f>(D101+D102)/D100</f>
        <v>0.85878962536023051</v>
      </c>
      <c r="E103" s="6">
        <f t="shared" si="8"/>
        <v>7.7633358819031942E-3</v>
      </c>
    </row>
    <row r="104" spans="2:5" ht="20.100000000000001" customHeight="1" thickBot="1" x14ac:dyDescent="0.25">
      <c r="B104" s="4" t="s">
        <v>39</v>
      </c>
      <c r="C104" s="6">
        <v>0.86549707602339176</v>
      </c>
      <c r="D104" s="6">
        <v>0.83647798742138368</v>
      </c>
      <c r="E104" s="6">
        <f t="shared" si="8"/>
        <v>-3.3528811830698529E-2</v>
      </c>
    </row>
    <row r="105" spans="2:5" ht="20.100000000000001" customHeight="1" thickBot="1" x14ac:dyDescent="0.25">
      <c r="B105" s="4" t="s">
        <v>40</v>
      </c>
      <c r="C105" s="6">
        <v>0.83908045977011492</v>
      </c>
      <c r="D105" s="6">
        <v>0.87765957446808507</v>
      </c>
      <c r="E105" s="6">
        <f t="shared" si="8"/>
        <v>4.5977849023608262E-2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387</v>
      </c>
      <c r="D112" s="5">
        <v>482</v>
      </c>
      <c r="E112" s="6">
        <f>IF(C112&gt;0,(D112-C112)/C112,"-")</f>
        <v>0.2454780361757106</v>
      </c>
    </row>
    <row r="113" spans="2:14" ht="15" thickBot="1" x14ac:dyDescent="0.25">
      <c r="B113" s="4" t="s">
        <v>56</v>
      </c>
      <c r="C113" s="5">
        <v>295</v>
      </c>
      <c r="D113" s="5">
        <v>365</v>
      </c>
      <c r="E113" s="6">
        <f t="shared" ref="E113:E114" si="9">IF(C113&gt;0,(D113-C113)/C113,"-")</f>
        <v>0.23728813559322035</v>
      </c>
    </row>
    <row r="114" spans="2:14" ht="15" thickBot="1" x14ac:dyDescent="0.25">
      <c r="B114" s="4" t="s">
        <v>57</v>
      </c>
      <c r="C114" s="5">
        <v>92</v>
      </c>
      <c r="D114" s="5">
        <v>117</v>
      </c>
      <c r="E114" s="6">
        <f t="shared" si="9"/>
        <v>0.27173913043478259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9</v>
      </c>
      <c r="D128" s="10">
        <v>2</v>
      </c>
      <c r="E128" s="10">
        <v>0</v>
      </c>
      <c r="F128" s="10">
        <v>11</v>
      </c>
      <c r="G128" s="10">
        <v>4</v>
      </c>
      <c r="H128" s="10">
        <v>1</v>
      </c>
      <c r="I128" s="10">
        <v>0</v>
      </c>
      <c r="J128" s="10">
        <v>5</v>
      </c>
      <c r="K128" s="6">
        <f>IF(C128=0,"-",(G128-C128)/C128)</f>
        <v>-0.55555555555555558</v>
      </c>
      <c r="L128" s="6">
        <f t="shared" ref="L128:N133" si="10">IF(D128=0,"-",(H128-D128)/D128)</f>
        <v>-0.5</v>
      </c>
      <c r="M128" s="6" t="str">
        <f t="shared" si="10"/>
        <v>-</v>
      </c>
      <c r="N128" s="6">
        <f t="shared" si="10"/>
        <v>-0.54545454545454541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10</v>
      </c>
      <c r="D133" s="10">
        <v>2</v>
      </c>
      <c r="E133" s="10">
        <v>0</v>
      </c>
      <c r="F133" s="10">
        <v>12</v>
      </c>
      <c r="G133" s="10">
        <v>6</v>
      </c>
      <c r="H133" s="10">
        <v>1</v>
      </c>
      <c r="I133" s="10">
        <v>0</v>
      </c>
      <c r="J133" s="10">
        <v>7</v>
      </c>
      <c r="K133" s="6">
        <f t="shared" si="11"/>
        <v>-0.4</v>
      </c>
      <c r="L133" s="6">
        <f t="shared" si="10"/>
        <v>-0.5</v>
      </c>
      <c r="M133" s="6" t="str">
        <f t="shared" si="10"/>
        <v>-</v>
      </c>
      <c r="N133" s="6">
        <f t="shared" si="10"/>
        <v>-0.41666666666666669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0.66666666666666663</v>
      </c>
      <c r="H134" s="6">
        <f t="shared" si="12"/>
        <v>1</v>
      </c>
      <c r="I134" s="6" t="str">
        <f t="shared" si="12"/>
        <v>-</v>
      </c>
      <c r="J134" s="6">
        <f t="shared" si="12"/>
        <v>0.7142857142857143</v>
      </c>
      <c r="K134" s="6">
        <f>IF(OR(C134="-",G134="-"),"-",(G134-C134)/C134)</f>
        <v>-0.33333333333333337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-0.2857142857142857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17</v>
      </c>
      <c r="D143" s="10">
        <v>0</v>
      </c>
      <c r="E143" s="10">
        <v>0</v>
      </c>
      <c r="F143" s="10">
        <v>17</v>
      </c>
      <c r="G143" s="10">
        <v>14</v>
      </c>
      <c r="H143" s="10">
        <v>0</v>
      </c>
      <c r="I143" s="10">
        <v>0</v>
      </c>
      <c r="J143" s="10">
        <v>14</v>
      </c>
      <c r="K143" s="6">
        <f>IF(C143=0,"-",(G143-C143)/C143)</f>
        <v>-0.17647058823529413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-0.17647058823529413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0</v>
      </c>
      <c r="F144" s="10">
        <v>6</v>
      </c>
      <c r="G144" s="10">
        <v>4</v>
      </c>
      <c r="H144" s="10">
        <v>0</v>
      </c>
      <c r="I144" s="10">
        <v>0</v>
      </c>
      <c r="J144" s="10">
        <v>4</v>
      </c>
      <c r="K144" s="6">
        <f t="shared" ref="K144:K147" si="16">IF(C144=0,"-",(G144-C144)/C144)</f>
        <v>-0.33333333333333331</v>
      </c>
      <c r="L144" s="6" t="str">
        <f t="shared" si="15"/>
        <v>-</v>
      </c>
      <c r="M144" s="6" t="str">
        <f t="shared" si="15"/>
        <v>-</v>
      </c>
      <c r="N144" s="6">
        <f t="shared" si="15"/>
        <v>-0.33333333333333331</v>
      </c>
    </row>
    <row r="145" spans="2:14" ht="15" thickBot="1" x14ac:dyDescent="0.25">
      <c r="B145" s="4" t="s">
        <v>73</v>
      </c>
      <c r="C145" s="10">
        <v>49</v>
      </c>
      <c r="D145" s="10">
        <v>0</v>
      </c>
      <c r="E145" s="10">
        <v>3</v>
      </c>
      <c r="F145" s="10">
        <v>52</v>
      </c>
      <c r="G145" s="10">
        <v>48</v>
      </c>
      <c r="H145" s="10">
        <v>0</v>
      </c>
      <c r="I145" s="10">
        <v>5</v>
      </c>
      <c r="J145" s="10">
        <v>53</v>
      </c>
      <c r="K145" s="6">
        <f t="shared" si="16"/>
        <v>-2.0408163265306121E-2</v>
      </c>
      <c r="L145" s="6" t="str">
        <f t="shared" si="15"/>
        <v>-</v>
      </c>
      <c r="M145" s="6">
        <f t="shared" si="15"/>
        <v>0.66666666666666663</v>
      </c>
      <c r="N145" s="6">
        <f t="shared" si="15"/>
        <v>1.9230769230769232E-2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0</v>
      </c>
      <c r="F146" s="10">
        <v>9</v>
      </c>
      <c r="G146" s="10">
        <v>5</v>
      </c>
      <c r="H146" s="10">
        <v>0</v>
      </c>
      <c r="I146" s="10">
        <v>0</v>
      </c>
      <c r="J146" s="10">
        <v>5</v>
      </c>
      <c r="K146" s="6">
        <f t="shared" si="16"/>
        <v>-0.44444444444444442</v>
      </c>
      <c r="L146" s="6" t="str">
        <f t="shared" si="15"/>
        <v>-</v>
      </c>
      <c r="M146" s="6" t="str">
        <f t="shared" si="15"/>
        <v>-</v>
      </c>
      <c r="N146" s="6">
        <f t="shared" si="15"/>
        <v>-0.44444444444444442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81</v>
      </c>
      <c r="D148" s="10">
        <v>0</v>
      </c>
      <c r="E148" s="10">
        <v>3</v>
      </c>
      <c r="F148" s="10">
        <v>84</v>
      </c>
      <c r="G148" s="10">
        <v>71</v>
      </c>
      <c r="H148" s="10">
        <v>0</v>
      </c>
      <c r="I148" s="10">
        <v>5</v>
      </c>
      <c r="J148" s="10">
        <v>76</v>
      </c>
      <c r="K148" s="6">
        <f t="shared" ref="K148" si="17">IF(C148=0,"-",(G148-C148)/C148)</f>
        <v>-0.12345679012345678</v>
      </c>
      <c r="L148" s="6" t="str">
        <f t="shared" ref="L148" si="18">IF(D148=0,"-",(H148-D148)/D148)</f>
        <v>-</v>
      </c>
      <c r="M148" s="6">
        <f t="shared" ref="M148" si="19">IF(E148=0,"-",(I148-E148)/E148)</f>
        <v>0.66666666666666663</v>
      </c>
      <c r="N148" s="6">
        <f t="shared" ref="N148" si="20">IF(F148=0,"-",(J148-F148)/F148)</f>
        <v>-9.5238095238095233E-2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0.25757575757575757</v>
      </c>
      <c r="D149" s="6" t="str">
        <f t="shared" si="21"/>
        <v>-</v>
      </c>
      <c r="E149" s="6" t="str">
        <f t="shared" si="21"/>
        <v>-</v>
      </c>
      <c r="F149" s="6">
        <f t="shared" si="21"/>
        <v>0.24637681159420291</v>
      </c>
      <c r="G149" s="6">
        <f t="shared" si="21"/>
        <v>0.22580645161290322</v>
      </c>
      <c r="H149" s="6" t="str">
        <f t="shared" si="21"/>
        <v>-</v>
      </c>
      <c r="I149" s="6" t="str">
        <f t="shared" si="21"/>
        <v>-</v>
      </c>
      <c r="J149" s="6">
        <f t="shared" si="21"/>
        <v>0.20895522388059701</v>
      </c>
      <c r="K149" s="6">
        <f>IF(OR(C149="-",G149="-"),"-",(G149-C149)/C149)</f>
        <v>-0.12333965844402277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-0.15188762071992984</v>
      </c>
    </row>
    <row r="150" spans="2:14" ht="29.25" thickBot="1" x14ac:dyDescent="0.25">
      <c r="B150" s="7" t="s">
        <v>77</v>
      </c>
      <c r="C150" s="6">
        <f t="shared" si="21"/>
        <v>0.4</v>
      </c>
      <c r="D150" s="6" t="str">
        <f t="shared" si="21"/>
        <v>-</v>
      </c>
      <c r="E150" s="6" t="str">
        <f t="shared" si="21"/>
        <v>-</v>
      </c>
      <c r="F150" s="6">
        <f t="shared" si="21"/>
        <v>0.4</v>
      </c>
      <c r="G150" s="6">
        <f t="shared" si="21"/>
        <v>0.44444444444444442</v>
      </c>
      <c r="H150" s="6" t="str">
        <f t="shared" si="21"/>
        <v>-</v>
      </c>
      <c r="I150" s="6" t="str">
        <f t="shared" si="21"/>
        <v>-</v>
      </c>
      <c r="J150" s="6">
        <f t="shared" si="21"/>
        <v>0.44444444444444442</v>
      </c>
      <c r="K150" s="6">
        <f>IF(OR(C150="-",G150="-"),"-",(G150-C150)/C150)</f>
        <v>0.11111111111111099</v>
      </c>
      <c r="L150" s="6" t="str">
        <f t="shared" si="22"/>
        <v>-</v>
      </c>
      <c r="M150" s="6" t="str">
        <f t="shared" si="22"/>
        <v>-</v>
      </c>
      <c r="N150" s="6">
        <f t="shared" si="22"/>
        <v>0.11111111111111099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64</v>
      </c>
      <c r="D157" s="19">
        <v>53</v>
      </c>
      <c r="E157" s="18">
        <f>IF(C157=0,"-",(D157-C157)/C157)</f>
        <v>-0.171875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16</v>
      </c>
      <c r="D158" s="19">
        <v>18</v>
      </c>
      <c r="E158" s="18">
        <f t="shared" ref="E158:E159" si="23">IF(C158=0,"-",(D158-C158)/C158)</f>
        <v>0.125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</v>
      </c>
      <c r="D160" s="18">
        <f>IF(D157=0,"-",D157/(D157+D158+D159))</f>
        <v>0.74647887323943662</v>
      </c>
      <c r="E160" s="18">
        <f>IF(OR(C160="-",D160="-"),"-",(D160-C160)/C160)</f>
        <v>-6.6901408450704275E-2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11</v>
      </c>
      <c r="D166" s="5">
        <v>7</v>
      </c>
      <c r="E166" s="6">
        <f>IF(C166=0,"-",(D166-C166)/C166)</f>
        <v>-0.36363636363636365</v>
      </c>
    </row>
    <row r="167" spans="2:14" ht="20.100000000000001" customHeight="1" thickBot="1" x14ac:dyDescent="0.25">
      <c r="B167" s="4" t="s">
        <v>41</v>
      </c>
      <c r="C167" s="5">
        <v>4</v>
      </c>
      <c r="D167" s="5">
        <v>4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7</v>
      </c>
      <c r="D168" s="5">
        <v>1</v>
      </c>
      <c r="E168" s="6">
        <f t="shared" si="24"/>
        <v>-0.8571428571428571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0.7142857142857143</v>
      </c>
      <c r="E169" s="6">
        <f t="shared" ref="E169:E171" si="25">IF(OR(C169="-",D169="-"),"-",(D169-C169)/C169)</f>
        <v>-0.2857142857142857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0.8</v>
      </c>
      <c r="E170" s="6">
        <f t="shared" si="25"/>
        <v>-0.19999999999999996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0.5</v>
      </c>
      <c r="E171" s="6">
        <f t="shared" si="25"/>
        <v>-0.5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8</v>
      </c>
      <c r="D178" s="5">
        <v>19</v>
      </c>
      <c r="E178" s="6">
        <f>IF(C178=0,"-",(D178-C178)/C178)</f>
        <v>1.375</v>
      </c>
      <c r="H178" s="13"/>
    </row>
    <row r="179" spans="2:8" ht="15" thickBot="1" x14ac:dyDescent="0.25">
      <c r="B179" s="4" t="s">
        <v>43</v>
      </c>
      <c r="C179" s="5">
        <v>6</v>
      </c>
      <c r="D179" s="5">
        <v>16</v>
      </c>
      <c r="E179" s="6">
        <f t="shared" ref="E179:E185" si="26">IF(C179=0,"-",(D179-C179)/C179)</f>
        <v>1.6666666666666667</v>
      </c>
      <c r="H179" s="13"/>
    </row>
    <row r="180" spans="2:8" ht="15" thickBot="1" x14ac:dyDescent="0.25">
      <c r="B180" s="4" t="s">
        <v>47</v>
      </c>
      <c r="C180" s="5">
        <v>2</v>
      </c>
      <c r="D180" s="5">
        <v>3</v>
      </c>
      <c r="E180" s="6">
        <f t="shared" si="26"/>
        <v>0.5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77</v>
      </c>
      <c r="D182" s="5">
        <v>42</v>
      </c>
      <c r="E182" s="6">
        <f t="shared" si="26"/>
        <v>-0.45454545454545453</v>
      </c>
      <c r="H182" s="13"/>
    </row>
    <row r="183" spans="2:8" ht="15" thickBot="1" x14ac:dyDescent="0.25">
      <c r="B183" s="4" t="s">
        <v>47</v>
      </c>
      <c r="C183" s="5">
        <v>69</v>
      </c>
      <c r="D183" s="5">
        <v>40</v>
      </c>
      <c r="E183" s="6">
        <f t="shared" si="26"/>
        <v>-0.42028985507246375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2</v>
      </c>
      <c r="E185" s="6">
        <f t="shared" si="26"/>
        <v>-0.75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8</v>
      </c>
      <c r="E197" s="6">
        <f t="shared" ref="E197:E200" si="27">IF(C197=0,"-",(D197-C197)/C197)</f>
        <v>3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3</v>
      </c>
      <c r="D199" s="5">
        <v>9</v>
      </c>
      <c r="E199" s="6">
        <f t="shared" si="27"/>
        <v>2</v>
      </c>
    </row>
    <row r="200" spans="2:5" ht="15" thickBot="1" x14ac:dyDescent="0.25">
      <c r="B200" s="4" t="s">
        <v>85</v>
      </c>
      <c r="C200" s="5">
        <v>2</v>
      </c>
      <c r="D200" s="5">
        <v>8</v>
      </c>
      <c r="E200" s="6">
        <f t="shared" si="27"/>
        <v>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8</v>
      </c>
      <c r="E208" s="6">
        <f t="shared" si="28"/>
        <v>7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6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28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1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1</v>
      </c>
      <c r="D214" s="5">
        <v>1</v>
      </c>
      <c r="E214" s="6">
        <f t="shared" si="29"/>
        <v>0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9</v>
      </c>
      <c r="E221" s="6">
        <f t="shared" ref="E221:E223" si="30">IF(C221=0,"-",(D221-C221)/C221)</f>
        <v>3.5</v>
      </c>
    </row>
    <row r="222" spans="2:5" ht="15" thickBot="1" x14ac:dyDescent="0.25">
      <c r="B222" s="16" t="s">
        <v>92</v>
      </c>
      <c r="C222" s="5">
        <v>10</v>
      </c>
      <c r="D222" s="5">
        <v>10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14</v>
      </c>
      <c r="D223" s="5">
        <v>19</v>
      </c>
      <c r="E223" s="6">
        <f t="shared" si="30"/>
        <v>0.35714285714285715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202</v>
      </c>
      <c r="D14" s="5">
        <v>230</v>
      </c>
      <c r="E14" s="6">
        <f>IF(C14&gt;0,(D14-C14)/C14)</f>
        <v>0.13861386138613863</v>
      </c>
    </row>
    <row r="15" spans="1:5" ht="20.100000000000001" customHeight="1" thickBot="1" x14ac:dyDescent="0.25">
      <c r="B15" s="4" t="s">
        <v>17</v>
      </c>
      <c r="C15" s="5">
        <v>174</v>
      </c>
      <c r="D15" s="5">
        <v>230</v>
      </c>
      <c r="E15" s="6">
        <f t="shared" ref="E15:E25" si="0">IF(C15&gt;0,(D15-C15)/C15)</f>
        <v>0.32183908045977011</v>
      </c>
    </row>
    <row r="16" spans="1:5" ht="20.100000000000001" customHeight="1" thickBot="1" x14ac:dyDescent="0.25">
      <c r="B16" s="4" t="s">
        <v>18</v>
      </c>
      <c r="C16" s="5">
        <v>109</v>
      </c>
      <c r="D16" s="5">
        <v>76</v>
      </c>
      <c r="E16" s="6">
        <f t="shared" si="0"/>
        <v>-0.30275229357798167</v>
      </c>
    </row>
    <row r="17" spans="2:5" ht="20.100000000000001" customHeight="1" thickBot="1" x14ac:dyDescent="0.25">
      <c r="B17" s="4" t="s">
        <v>19</v>
      </c>
      <c r="C17" s="5">
        <v>65</v>
      </c>
      <c r="D17" s="5">
        <v>154</v>
      </c>
      <c r="E17" s="6">
        <f t="shared" si="0"/>
        <v>1.3692307692307693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0.37356321839080459</v>
      </c>
      <c r="D20" s="6">
        <f>D17/D15</f>
        <v>0.66956521739130437</v>
      </c>
      <c r="E20" s="6">
        <f t="shared" si="0"/>
        <v>0.79237458193979948</v>
      </c>
    </row>
    <row r="21" spans="2:5" ht="30" customHeight="1" thickBot="1" x14ac:dyDescent="0.25">
      <c r="B21" s="4" t="s">
        <v>23</v>
      </c>
      <c r="C21" s="5">
        <v>19</v>
      </c>
      <c r="D21" s="5">
        <v>14</v>
      </c>
      <c r="E21" s="6">
        <f t="shared" si="0"/>
        <v>-0.26315789473684209</v>
      </c>
    </row>
    <row r="22" spans="2:5" ht="20.100000000000001" customHeight="1" thickBot="1" x14ac:dyDescent="0.25">
      <c r="B22" s="4" t="s">
        <v>24</v>
      </c>
      <c r="C22" s="5">
        <v>13</v>
      </c>
      <c r="D22" s="5">
        <v>3</v>
      </c>
      <c r="E22" s="6">
        <f t="shared" si="0"/>
        <v>-0.76923076923076927</v>
      </c>
    </row>
    <row r="23" spans="2:5" ht="20.100000000000001" customHeight="1" thickBot="1" x14ac:dyDescent="0.25">
      <c r="B23" s="4" t="s">
        <v>25</v>
      </c>
      <c r="C23" s="5">
        <v>6</v>
      </c>
      <c r="D23" s="5">
        <v>11</v>
      </c>
      <c r="E23" s="6">
        <f t="shared" si="0"/>
        <v>0.83333333333333337</v>
      </c>
    </row>
    <row r="24" spans="2:5" ht="20.100000000000001" customHeight="1" thickBot="1" x14ac:dyDescent="0.25">
      <c r="B24" s="4" t="s">
        <v>21</v>
      </c>
      <c r="C24" s="6">
        <f>C23/C21</f>
        <v>0.31578947368421051</v>
      </c>
      <c r="D24" s="6">
        <f t="shared" ref="D24" si="1">D23/D21</f>
        <v>0.7857142857142857</v>
      </c>
      <c r="E24" s="6">
        <f t="shared" si="0"/>
        <v>1.4880952380952381</v>
      </c>
    </row>
    <row r="25" spans="2:5" ht="20.100000000000001" customHeight="1" thickBot="1" x14ac:dyDescent="0.25">
      <c r="B25" s="7" t="s">
        <v>26</v>
      </c>
      <c r="C25" s="6">
        <v>0.10596510459486617</v>
      </c>
      <c r="D25" s="6">
        <v>0.14006881641850125</v>
      </c>
      <c r="E25" s="6">
        <f t="shared" si="0"/>
        <v>0.32183908045976994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53</v>
      </c>
      <c r="D34" s="5">
        <v>57</v>
      </c>
      <c r="E34" s="6">
        <f>IF(C34&gt;0,(D34-C34)/C34,"-")</f>
        <v>7.5471698113207544E-2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41</v>
      </c>
      <c r="D36" s="5">
        <v>52</v>
      </c>
      <c r="E36" s="6">
        <f t="shared" si="2"/>
        <v>0.26829268292682928</v>
      </c>
    </row>
    <row r="37" spans="2:5" ht="20.100000000000001" customHeight="1" thickBot="1" x14ac:dyDescent="0.25">
      <c r="B37" s="4" t="s">
        <v>30</v>
      </c>
      <c r="C37" s="5">
        <v>12</v>
      </c>
      <c r="D37" s="5">
        <v>5</v>
      </c>
      <c r="E37" s="6">
        <f t="shared" si="2"/>
        <v>-0.58333333333333337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43</v>
      </c>
      <c r="D44" s="5">
        <v>36</v>
      </c>
      <c r="E44" s="6">
        <f>IF(C44&gt;0,(D44-C44)/C44,"-")</f>
        <v>-0.16279069767441862</v>
      </c>
    </row>
    <row r="45" spans="2:5" ht="20.100000000000001" customHeight="1" thickBot="1" x14ac:dyDescent="0.25">
      <c r="B45" s="4" t="s">
        <v>34</v>
      </c>
      <c r="C45" s="5">
        <v>2</v>
      </c>
      <c r="D45" s="5">
        <v>0</v>
      </c>
      <c r="E45" s="6">
        <f t="shared" ref="E45:E51" si="3">IF(C45&gt;0,(D45-C45)/C45,"-")</f>
        <v>-1</v>
      </c>
    </row>
    <row r="46" spans="2:5" ht="20.100000000000001" customHeight="1" thickBot="1" x14ac:dyDescent="0.25">
      <c r="B46" s="4" t="s">
        <v>31</v>
      </c>
      <c r="C46" s="5">
        <v>2</v>
      </c>
      <c r="D46" s="5">
        <v>0</v>
      </c>
      <c r="E46" s="6">
        <f t="shared" si="3"/>
        <v>-1</v>
      </c>
    </row>
    <row r="47" spans="2:5" ht="20.100000000000001" customHeight="1" thickBot="1" x14ac:dyDescent="0.25">
      <c r="B47" s="4" t="s">
        <v>32</v>
      </c>
      <c r="C47" s="5">
        <v>52</v>
      </c>
      <c r="D47" s="5">
        <v>118</v>
      </c>
      <c r="E47" s="6">
        <f t="shared" si="3"/>
        <v>1.2692307692307692</v>
      </c>
    </row>
    <row r="48" spans="2:5" ht="20.100000000000001" customHeight="1" thickBot="1" x14ac:dyDescent="0.25">
      <c r="B48" s="4" t="s">
        <v>35</v>
      </c>
      <c r="C48" s="5">
        <v>60</v>
      </c>
      <c r="D48" s="5">
        <v>71</v>
      </c>
      <c r="E48" s="6">
        <f t="shared" si="3"/>
        <v>0.18333333333333332</v>
      </c>
    </row>
    <row r="49" spans="2:5" ht="20.100000000000001" customHeight="1" thickBot="1" x14ac:dyDescent="0.25">
      <c r="B49" s="4" t="s">
        <v>67</v>
      </c>
      <c r="C49" s="5">
        <v>27</v>
      </c>
      <c r="D49" s="5">
        <v>27</v>
      </c>
      <c r="E49" s="6">
        <f t="shared" si="3"/>
        <v>0</v>
      </c>
    </row>
    <row r="50" spans="2:5" ht="20.100000000000001" customHeight="1" collapsed="1" thickBot="1" x14ac:dyDescent="0.25">
      <c r="B50" s="4" t="s">
        <v>36</v>
      </c>
      <c r="C50" s="6">
        <f>C44/(C44+C45)</f>
        <v>0.9555555555555556</v>
      </c>
      <c r="D50" s="6">
        <f>D44/(D44+D45)</f>
        <v>1</v>
      </c>
      <c r="E50" s="6">
        <f t="shared" si="3"/>
        <v>4.6511627906976695E-2</v>
      </c>
    </row>
    <row r="51" spans="2:5" ht="20.100000000000001" customHeight="1" thickBot="1" x14ac:dyDescent="0.25">
      <c r="B51" s="4" t="s">
        <v>37</v>
      </c>
      <c r="C51" s="6">
        <f>C47/(C46+C47)</f>
        <v>0.96296296296296291</v>
      </c>
      <c r="D51" s="6">
        <f t="shared" ref="D51" si="4">D47/(D46+D47)</f>
        <v>1</v>
      </c>
      <c r="E51" s="6">
        <f t="shared" si="3"/>
        <v>3.8461538461538519E-2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45</v>
      </c>
      <c r="D58" s="5">
        <v>36</v>
      </c>
      <c r="E58" s="6">
        <f>IF(C58&gt;0,(D58-C58)/C58,"-")</f>
        <v>-0.2</v>
      </c>
    </row>
    <row r="59" spans="2:5" ht="20.100000000000001" customHeight="1" thickBot="1" x14ac:dyDescent="0.25">
      <c r="B59" s="4" t="s">
        <v>41</v>
      </c>
      <c r="C59" s="5">
        <v>24</v>
      </c>
      <c r="D59" s="5">
        <v>16</v>
      </c>
      <c r="E59" s="6">
        <f t="shared" ref="E59:E63" si="5">IF(C59&gt;0,(D59-C59)/C59,"-")</f>
        <v>-0.33333333333333331</v>
      </c>
    </row>
    <row r="60" spans="2:5" ht="20.100000000000001" customHeight="1" thickBot="1" x14ac:dyDescent="0.25">
      <c r="B60" s="4" t="s">
        <v>42</v>
      </c>
      <c r="C60" s="5">
        <v>19</v>
      </c>
      <c r="D60" s="5">
        <v>20</v>
      </c>
      <c r="E60" s="6">
        <f t="shared" si="5"/>
        <v>5.2631578947368418E-2</v>
      </c>
    </row>
    <row r="61" spans="2:5" ht="20.100000000000001" customHeight="1" collapsed="1" thickBot="1" x14ac:dyDescent="0.25">
      <c r="B61" s="4" t="s">
        <v>98</v>
      </c>
      <c r="C61" s="6">
        <f>(C59+C60)/C58</f>
        <v>0.9555555555555556</v>
      </c>
      <c r="D61" s="6">
        <f>(D59+D60)/D58</f>
        <v>1</v>
      </c>
      <c r="E61" s="6">
        <f t="shared" si="5"/>
        <v>4.6511627906976695E-2</v>
      </c>
    </row>
    <row r="62" spans="2:5" ht="20.100000000000001" customHeight="1" thickBot="1" x14ac:dyDescent="0.25">
      <c r="B62" s="4" t="s">
        <v>39</v>
      </c>
      <c r="C62" s="6">
        <v>0.92307692307692313</v>
      </c>
      <c r="D62" s="6">
        <v>1</v>
      </c>
      <c r="E62" s="6">
        <f t="shared" si="5"/>
        <v>8.3333333333333273E-2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240</v>
      </c>
      <c r="D70" s="5">
        <v>282</v>
      </c>
      <c r="E70" s="6">
        <f>IF(C70&gt;0,(D70-C70)/C70,"-")</f>
        <v>0.17499999999999999</v>
      </c>
    </row>
    <row r="71" spans="2:5" ht="20.100000000000001" customHeight="1" thickBot="1" x14ac:dyDescent="0.25">
      <c r="B71" s="4" t="s">
        <v>45</v>
      </c>
      <c r="C71" s="5">
        <v>83</v>
      </c>
      <c r="D71" s="5">
        <v>115</v>
      </c>
      <c r="E71" s="6">
        <f t="shared" ref="E71:E77" si="6">IF(C71&gt;0,(D71-C71)/C71,"-")</f>
        <v>0.38554216867469882</v>
      </c>
    </row>
    <row r="72" spans="2:5" ht="20.100000000000001" customHeight="1" thickBot="1" x14ac:dyDescent="0.25">
      <c r="B72" s="4" t="s">
        <v>43</v>
      </c>
      <c r="C72" s="5">
        <v>1</v>
      </c>
      <c r="D72" s="5">
        <v>0</v>
      </c>
      <c r="E72" s="6">
        <f t="shared" si="6"/>
        <v>-1</v>
      </c>
    </row>
    <row r="73" spans="2:5" ht="20.100000000000001" customHeight="1" thickBot="1" x14ac:dyDescent="0.25">
      <c r="B73" s="4" t="s">
        <v>46</v>
      </c>
      <c r="C73" s="5">
        <v>88</v>
      </c>
      <c r="D73" s="5">
        <v>106</v>
      </c>
      <c r="E73" s="6">
        <f t="shared" si="6"/>
        <v>0.20454545454545456</v>
      </c>
    </row>
    <row r="74" spans="2:5" ht="20.100000000000001" customHeight="1" thickBot="1" x14ac:dyDescent="0.25">
      <c r="B74" s="4" t="s">
        <v>47</v>
      </c>
      <c r="C74" s="5">
        <v>61</v>
      </c>
      <c r="D74" s="5">
        <v>53</v>
      </c>
      <c r="E74" s="6">
        <f t="shared" si="6"/>
        <v>-0.13114754098360656</v>
      </c>
    </row>
    <row r="75" spans="2:5" ht="20.100000000000001" customHeight="1" thickBot="1" x14ac:dyDescent="0.25">
      <c r="B75" s="4" t="s">
        <v>48</v>
      </c>
      <c r="C75" s="5">
        <v>7</v>
      </c>
      <c r="D75" s="5">
        <v>7</v>
      </c>
      <c r="E75" s="6">
        <f t="shared" si="6"/>
        <v>0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30</v>
      </c>
      <c r="D90" s="5">
        <v>66</v>
      </c>
      <c r="E90" s="6">
        <f>IF(C90&gt;0,(D90-C90)/C90,"-")</f>
        <v>1.2</v>
      </c>
    </row>
    <row r="91" spans="2:5" ht="29.25" thickBot="1" x14ac:dyDescent="0.25">
      <c r="B91" s="4" t="s">
        <v>52</v>
      </c>
      <c r="C91" s="5">
        <v>5</v>
      </c>
      <c r="D91" s="5">
        <v>4</v>
      </c>
      <c r="E91" s="6">
        <f t="shared" ref="E91:E93" si="7">IF(C91&gt;0,(D91-C91)/C91,"-")</f>
        <v>-0.2</v>
      </c>
    </row>
    <row r="92" spans="2:5" ht="29.25" customHeight="1" thickBot="1" x14ac:dyDescent="0.25">
      <c r="B92" s="4" t="s">
        <v>53</v>
      </c>
      <c r="C92" s="5">
        <v>19</v>
      </c>
      <c r="D92" s="5">
        <v>26</v>
      </c>
      <c r="E92" s="6">
        <f t="shared" si="7"/>
        <v>0.36842105263157893</v>
      </c>
    </row>
    <row r="93" spans="2:5" ht="29.25" customHeight="1" thickBot="1" x14ac:dyDescent="0.25">
      <c r="B93" s="4" t="s">
        <v>54</v>
      </c>
      <c r="C93" s="6">
        <f>(C90+C91)/(C90+C91+C92)</f>
        <v>0.64814814814814814</v>
      </c>
      <c r="D93" s="6">
        <f>(D90+D91)/(D90+D91+D92)</f>
        <v>0.72916666666666663</v>
      </c>
      <c r="E93" s="6">
        <f t="shared" si="7"/>
        <v>0.12499999999999996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54</v>
      </c>
      <c r="D100" s="5">
        <v>96</v>
      </c>
      <c r="E100" s="6">
        <f>IF(C100&gt;0,(D100-C100)/C100,"-")</f>
        <v>0.77777777777777779</v>
      </c>
    </row>
    <row r="101" spans="2:5" ht="20.100000000000001" customHeight="1" thickBot="1" x14ac:dyDescent="0.25">
      <c r="B101" s="4" t="s">
        <v>41</v>
      </c>
      <c r="C101" s="5">
        <v>21</v>
      </c>
      <c r="D101" s="5">
        <v>46</v>
      </c>
      <c r="E101" s="6">
        <f t="shared" ref="E101:E105" si="8">IF(C101&gt;0,(D101-C101)/C101,"-")</f>
        <v>1.1904761904761905</v>
      </c>
    </row>
    <row r="102" spans="2:5" ht="20.100000000000001" customHeight="1" thickBot="1" x14ac:dyDescent="0.25">
      <c r="B102" s="4" t="s">
        <v>42</v>
      </c>
      <c r="C102" s="5">
        <v>14</v>
      </c>
      <c r="D102" s="5">
        <v>24</v>
      </c>
      <c r="E102" s="6">
        <f t="shared" si="8"/>
        <v>0.7142857142857143</v>
      </c>
    </row>
    <row r="103" spans="2:5" ht="20.100000000000001" customHeight="1" thickBot="1" x14ac:dyDescent="0.25">
      <c r="B103" s="4" t="s">
        <v>98</v>
      </c>
      <c r="C103" s="6">
        <f>(C101+C102)/C100</f>
        <v>0.64814814814814814</v>
      </c>
      <c r="D103" s="6">
        <f>(D101+D102)/D100</f>
        <v>0.72916666666666663</v>
      </c>
      <c r="E103" s="6">
        <f t="shared" si="8"/>
        <v>0.12499999999999996</v>
      </c>
    </row>
    <row r="104" spans="2:5" ht="20.100000000000001" customHeight="1" thickBot="1" x14ac:dyDescent="0.25">
      <c r="B104" s="4" t="s">
        <v>39</v>
      </c>
      <c r="C104" s="6">
        <v>0.77777777777777779</v>
      </c>
      <c r="D104" s="6">
        <v>1</v>
      </c>
      <c r="E104" s="6">
        <f t="shared" si="8"/>
        <v>0.2857142857142857</v>
      </c>
    </row>
    <row r="105" spans="2:5" ht="20.100000000000001" customHeight="1" thickBot="1" x14ac:dyDescent="0.25">
      <c r="B105" s="4" t="s">
        <v>40</v>
      </c>
      <c r="C105" s="6">
        <v>0.51851851851851849</v>
      </c>
      <c r="D105" s="6">
        <v>0.48</v>
      </c>
      <c r="E105" s="6">
        <f t="shared" si="8"/>
        <v>-7.4285714285714274E-2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44</v>
      </c>
      <c r="D112" s="5">
        <v>83</v>
      </c>
      <c r="E112" s="6">
        <f>IF(C112&gt;0,(D112-C112)/C112,"-")</f>
        <v>0.88636363636363635</v>
      </c>
    </row>
    <row r="113" spans="2:14" ht="15" thickBot="1" x14ac:dyDescent="0.25">
      <c r="B113" s="4" t="s">
        <v>56</v>
      </c>
      <c r="C113" s="5">
        <v>20</v>
      </c>
      <c r="D113" s="5">
        <v>49</v>
      </c>
      <c r="E113" s="6">
        <f t="shared" ref="E113:E114" si="9">IF(C113&gt;0,(D113-C113)/C113,"-")</f>
        <v>1.45</v>
      </c>
    </row>
    <row r="114" spans="2:14" ht="15" thickBot="1" x14ac:dyDescent="0.25">
      <c r="B114" s="4" t="s">
        <v>57</v>
      </c>
      <c r="C114" s="5">
        <v>24</v>
      </c>
      <c r="D114" s="5">
        <v>34</v>
      </c>
      <c r="E114" s="6">
        <f t="shared" si="9"/>
        <v>0.41666666666666669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4</v>
      </c>
      <c r="D145" s="10">
        <v>0</v>
      </c>
      <c r="E145" s="10">
        <v>0</v>
      </c>
      <c r="F145" s="10">
        <v>4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</v>
      </c>
      <c r="D148" s="10">
        <v>0</v>
      </c>
      <c r="E148" s="10">
        <v>0</v>
      </c>
      <c r="F148" s="10">
        <v>4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3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0.75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4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4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1</v>
      </c>
      <c r="D223" s="5">
        <v>4</v>
      </c>
      <c r="E223" s="6">
        <f t="shared" si="30"/>
        <v>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1º Trimestre 2025</v>
      </c>
    </row>
    <row r="13" spans="2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9297</v>
      </c>
      <c r="D14" s="5">
        <v>9831</v>
      </c>
      <c r="E14" s="6">
        <f>IF(C14&gt;0,(D14-C14)/C14)</f>
        <v>5.7437883188125205E-2</v>
      </c>
    </row>
    <row r="15" spans="2:5" ht="20.100000000000001" customHeight="1" thickBot="1" x14ac:dyDescent="0.25">
      <c r="B15" s="4" t="s">
        <v>17</v>
      </c>
      <c r="C15" s="5">
        <v>8899</v>
      </c>
      <c r="D15" s="5">
        <v>8712</v>
      </c>
      <c r="E15" s="6">
        <f t="shared" ref="E15:E25" si="0">IF(C15&gt;0,(D15-C15)/C15)</f>
        <v>-2.1013597033374538E-2</v>
      </c>
    </row>
    <row r="16" spans="2:5" ht="20.100000000000001" customHeight="1" thickBot="1" x14ac:dyDescent="0.25">
      <c r="B16" s="4" t="s">
        <v>18</v>
      </c>
      <c r="C16" s="5">
        <v>6672</v>
      </c>
      <c r="D16" s="5">
        <v>6354</v>
      </c>
      <c r="E16" s="6">
        <f t="shared" si="0"/>
        <v>-4.7661870503597124E-2</v>
      </c>
    </row>
    <row r="17" spans="2:5" ht="20.100000000000001" customHeight="1" thickBot="1" x14ac:dyDescent="0.25">
      <c r="B17" s="4" t="s">
        <v>19</v>
      </c>
      <c r="C17" s="5">
        <v>2227</v>
      </c>
      <c r="D17" s="5">
        <v>2358</v>
      </c>
      <c r="E17" s="6">
        <f t="shared" si="0"/>
        <v>5.8823529411764705E-2</v>
      </c>
    </row>
    <row r="18" spans="2:5" ht="20.100000000000001" customHeight="1" thickBot="1" x14ac:dyDescent="0.25">
      <c r="B18" s="4" t="s">
        <v>100</v>
      </c>
      <c r="C18" s="5">
        <v>22</v>
      </c>
      <c r="D18" s="5">
        <v>19</v>
      </c>
      <c r="E18" s="6">
        <f>IF(C18=0,"-",(D18-C18)/C18)</f>
        <v>-0.13636363636363635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0.2502528373974604</v>
      </c>
      <c r="D20" s="6">
        <f>D17/D15</f>
        <v>0.27066115702479338</v>
      </c>
      <c r="E20" s="6">
        <f t="shared" si="0"/>
        <v>8.1550802139037315E-2</v>
      </c>
    </row>
    <row r="21" spans="2:5" ht="30" customHeight="1" thickBot="1" x14ac:dyDescent="0.25">
      <c r="B21" s="4" t="s">
        <v>23</v>
      </c>
      <c r="C21" s="5">
        <v>420</v>
      </c>
      <c r="D21" s="5">
        <v>635</v>
      </c>
      <c r="E21" s="6">
        <f t="shared" si="0"/>
        <v>0.51190476190476186</v>
      </c>
    </row>
    <row r="22" spans="2:5" ht="20.100000000000001" customHeight="1" thickBot="1" x14ac:dyDescent="0.25">
      <c r="B22" s="4" t="s">
        <v>24</v>
      </c>
      <c r="C22" s="5">
        <v>294</v>
      </c>
      <c r="D22" s="5">
        <v>414</v>
      </c>
      <c r="E22" s="6">
        <f t="shared" si="0"/>
        <v>0.40816326530612246</v>
      </c>
    </row>
    <row r="23" spans="2:5" ht="20.100000000000001" customHeight="1" thickBot="1" x14ac:dyDescent="0.25">
      <c r="B23" s="4" t="s">
        <v>25</v>
      </c>
      <c r="C23" s="5">
        <v>126</v>
      </c>
      <c r="D23" s="5">
        <v>221</v>
      </c>
      <c r="E23" s="6">
        <f t="shared" si="0"/>
        <v>0.75396825396825395</v>
      </c>
    </row>
    <row r="24" spans="2:5" ht="20.100000000000001" customHeight="1" thickBot="1" x14ac:dyDescent="0.25">
      <c r="B24" s="4" t="s">
        <v>21</v>
      </c>
      <c r="C24" s="6">
        <f>C23/C21</f>
        <v>0.3</v>
      </c>
      <c r="D24" s="6">
        <f t="shared" ref="D24" si="1">D23/D21</f>
        <v>0.34803149606299211</v>
      </c>
      <c r="E24" s="6">
        <f t="shared" si="0"/>
        <v>0.1601049868766404</v>
      </c>
    </row>
    <row r="25" spans="2:5" ht="20.100000000000001" customHeight="1" thickBot="1" x14ac:dyDescent="0.25">
      <c r="B25" s="7" t="s">
        <v>26</v>
      </c>
      <c r="C25" s="6">
        <v>0.19924047266046369</v>
      </c>
      <c r="D25" s="6">
        <v>0.19505371365523763</v>
      </c>
      <c r="E25" s="6">
        <f t="shared" si="0"/>
        <v>-2.1013597033374506E-2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2038</v>
      </c>
      <c r="D34" s="5">
        <v>1954</v>
      </c>
      <c r="E34" s="6">
        <f>IF(C34&gt;0,(D34-C34)/C34)</f>
        <v>-4.1216879293424928E-2</v>
      </c>
    </row>
    <row r="35" spans="2:5" ht="20.100000000000001" customHeight="1" thickBot="1" x14ac:dyDescent="0.25">
      <c r="B35" s="4" t="s">
        <v>29</v>
      </c>
      <c r="C35" s="5">
        <v>16</v>
      </c>
      <c r="D35" s="5">
        <v>15</v>
      </c>
      <c r="E35" s="6">
        <f t="shared" ref="E35:E37" si="2">IF(C35&gt;0,(D35-C35)/C35)</f>
        <v>-6.25E-2</v>
      </c>
    </row>
    <row r="36" spans="2:5" ht="20.100000000000001" customHeight="1" thickBot="1" x14ac:dyDescent="0.25">
      <c r="B36" s="4" t="s">
        <v>28</v>
      </c>
      <c r="C36" s="5">
        <v>1522</v>
      </c>
      <c r="D36" s="5">
        <v>1479</v>
      </c>
      <c r="E36" s="6">
        <f t="shared" si="2"/>
        <v>-2.8252299605781867E-2</v>
      </c>
    </row>
    <row r="37" spans="2:5" ht="20.100000000000001" customHeight="1" thickBot="1" x14ac:dyDescent="0.25">
      <c r="B37" s="4" t="s">
        <v>30</v>
      </c>
      <c r="C37" s="5">
        <v>500</v>
      </c>
      <c r="D37" s="5">
        <v>460</v>
      </c>
      <c r="E37" s="6">
        <f t="shared" si="2"/>
        <v>-0.08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1370</v>
      </c>
      <c r="D44" s="5">
        <v>1391</v>
      </c>
      <c r="E44" s="6">
        <f>IF(C44&gt;0,(D44-C44)/C44)</f>
        <v>1.5328467153284672E-2</v>
      </c>
    </row>
    <row r="45" spans="2:5" ht="20.100000000000001" customHeight="1" thickBot="1" x14ac:dyDescent="0.25">
      <c r="B45" s="4" t="s">
        <v>34</v>
      </c>
      <c r="C45" s="5">
        <v>152</v>
      </c>
      <c r="D45" s="5">
        <v>150</v>
      </c>
      <c r="E45" s="6">
        <f t="shared" ref="E45:E51" si="3">IF(C45&gt;0,(D45-C45)/C45)</f>
        <v>-1.3157894736842105E-2</v>
      </c>
    </row>
    <row r="46" spans="2:5" ht="20.100000000000001" customHeight="1" thickBot="1" x14ac:dyDescent="0.25">
      <c r="B46" s="4" t="s">
        <v>31</v>
      </c>
      <c r="C46" s="5">
        <v>232</v>
      </c>
      <c r="D46" s="5">
        <v>251</v>
      </c>
      <c r="E46" s="6">
        <f t="shared" si="3"/>
        <v>8.1896551724137928E-2</v>
      </c>
    </row>
    <row r="47" spans="2:5" ht="20.100000000000001" customHeight="1" thickBot="1" x14ac:dyDescent="0.25">
      <c r="B47" s="4" t="s">
        <v>32</v>
      </c>
      <c r="C47" s="5">
        <v>3313</v>
      </c>
      <c r="D47" s="5">
        <v>3457</v>
      </c>
      <c r="E47" s="6">
        <f t="shared" si="3"/>
        <v>4.3465137337760341E-2</v>
      </c>
    </row>
    <row r="48" spans="2:5" ht="20.100000000000001" customHeight="1" thickBot="1" x14ac:dyDescent="0.25">
      <c r="B48" s="4" t="s">
        <v>35</v>
      </c>
      <c r="C48" s="5">
        <v>1510</v>
      </c>
      <c r="D48" s="5">
        <v>1577</v>
      </c>
      <c r="E48" s="6">
        <f t="shared" si="3"/>
        <v>4.4370860927152318E-2</v>
      </c>
    </row>
    <row r="49" spans="2:5" ht="20.100000000000001" customHeight="1" thickBot="1" x14ac:dyDescent="0.25">
      <c r="B49" s="4" t="s">
        <v>67</v>
      </c>
      <c r="C49" s="5">
        <v>1611</v>
      </c>
      <c r="D49" s="5">
        <v>1906</v>
      </c>
      <c r="E49" s="6">
        <f t="shared" si="3"/>
        <v>0.18311607697082558</v>
      </c>
    </row>
    <row r="50" spans="2:5" ht="20.100000000000001" customHeight="1" collapsed="1" thickBot="1" x14ac:dyDescent="0.25">
      <c r="B50" s="4" t="s">
        <v>36</v>
      </c>
      <c r="C50" s="6">
        <f>C44/(C44+C45)</f>
        <v>0.90013140604467801</v>
      </c>
      <c r="D50" s="6">
        <f>D44/(D44+D45)</f>
        <v>0.90266060999351072</v>
      </c>
      <c r="E50" s="6">
        <f t="shared" si="3"/>
        <v>2.8098163577543003E-3</v>
      </c>
    </row>
    <row r="51" spans="2:5" ht="20.100000000000001" customHeight="1" thickBot="1" x14ac:dyDescent="0.25">
      <c r="B51" s="4" t="s">
        <v>37</v>
      </c>
      <c r="C51" s="6">
        <f>C47/(C46+C47)</f>
        <v>0.93455571227080392</v>
      </c>
      <c r="D51" s="6">
        <f>D47/(D46+D47)</f>
        <v>0.93230852211434734</v>
      </c>
      <c r="E51" s="6">
        <f t="shared" si="3"/>
        <v>-2.4045545139265248E-3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1528</v>
      </c>
      <c r="D58" s="5">
        <v>1569</v>
      </c>
      <c r="E58" s="6">
        <f>IF(C58&gt;0,(D58-C58)/C58)</f>
        <v>2.6832460732984294E-2</v>
      </c>
    </row>
    <row r="59" spans="2:5" ht="20.100000000000001" customHeight="1" thickBot="1" x14ac:dyDescent="0.25">
      <c r="B59" s="4" t="s">
        <v>41</v>
      </c>
      <c r="C59" s="5">
        <v>1091</v>
      </c>
      <c r="D59" s="5">
        <v>1058</v>
      </c>
      <c r="E59" s="6">
        <f t="shared" ref="E59:E63" si="4">IF(C59&gt;0,(D59-C59)/C59)</f>
        <v>-3.0247479376718608E-2</v>
      </c>
    </row>
    <row r="60" spans="2:5" ht="20.100000000000001" customHeight="1" thickBot="1" x14ac:dyDescent="0.25">
      <c r="B60" s="4" t="s">
        <v>42</v>
      </c>
      <c r="C60" s="5">
        <v>279</v>
      </c>
      <c r="D60" s="5">
        <v>353</v>
      </c>
      <c r="E60" s="6">
        <f t="shared" si="4"/>
        <v>0.26523297491039427</v>
      </c>
    </row>
    <row r="61" spans="2:5" ht="20.100000000000001" customHeight="1" collapsed="1" thickBot="1" x14ac:dyDescent="0.25">
      <c r="B61" s="4" t="s">
        <v>98</v>
      </c>
      <c r="C61" s="6">
        <f>(C59+C60)/C58</f>
        <v>0.8965968586387435</v>
      </c>
      <c r="D61" s="6">
        <f>(D59+D60)/D58</f>
        <v>0.89929891650732952</v>
      </c>
      <c r="E61" s="6">
        <f t="shared" si="4"/>
        <v>3.0136820607295132E-3</v>
      </c>
    </row>
    <row r="62" spans="2:5" ht="20.100000000000001" customHeight="1" thickBot="1" x14ac:dyDescent="0.25">
      <c r="B62" s="4" t="s">
        <v>39</v>
      </c>
      <c r="C62" s="6">
        <v>0.89279869067103113</v>
      </c>
      <c r="D62" s="6">
        <v>0.89057239057239057</v>
      </c>
      <c r="E62" s="6">
        <f t="shared" si="4"/>
        <v>-2.4936193588806213E-3</v>
      </c>
    </row>
    <row r="63" spans="2:5" ht="20.100000000000001" customHeight="1" thickBot="1" x14ac:dyDescent="0.25">
      <c r="B63" s="4" t="s">
        <v>40</v>
      </c>
      <c r="C63" s="6">
        <v>0.91176470588235292</v>
      </c>
      <c r="D63" s="6">
        <v>0.92650918635170598</v>
      </c>
      <c r="E63" s="6">
        <f t="shared" si="4"/>
        <v>1.6171365676064649E-2</v>
      </c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10294</v>
      </c>
      <c r="D70" s="5">
        <v>10603</v>
      </c>
      <c r="E70" s="6">
        <f t="shared" ref="E70:E75" si="5">IF(C70&gt;0,(D70-C70)/C70)</f>
        <v>3.0017485914124734E-2</v>
      </c>
    </row>
    <row r="71" spans="2:5" ht="20.100000000000001" customHeight="1" thickBot="1" x14ac:dyDescent="0.25">
      <c r="B71" s="4" t="s">
        <v>45</v>
      </c>
      <c r="C71" s="5">
        <v>3061</v>
      </c>
      <c r="D71" s="5">
        <v>3193</v>
      </c>
      <c r="E71" s="6">
        <f t="shared" si="5"/>
        <v>4.3123162365240116E-2</v>
      </c>
    </row>
    <row r="72" spans="2:5" ht="20.100000000000001" customHeight="1" thickBot="1" x14ac:dyDescent="0.25">
      <c r="B72" s="4" t="s">
        <v>43</v>
      </c>
      <c r="C72" s="5">
        <v>16</v>
      </c>
      <c r="D72" s="5">
        <v>25</v>
      </c>
      <c r="E72" s="6">
        <f t="shared" si="5"/>
        <v>0.5625</v>
      </c>
    </row>
    <row r="73" spans="2:5" ht="20.100000000000001" customHeight="1" thickBot="1" x14ac:dyDescent="0.25">
      <c r="B73" s="4" t="s">
        <v>46</v>
      </c>
      <c r="C73" s="5">
        <v>5116</v>
      </c>
      <c r="D73" s="5">
        <v>5237</v>
      </c>
      <c r="E73" s="6">
        <f t="shared" si="5"/>
        <v>2.3651290070367474E-2</v>
      </c>
    </row>
    <row r="74" spans="2:5" ht="20.100000000000001" customHeight="1" thickBot="1" x14ac:dyDescent="0.25">
      <c r="B74" s="4" t="s">
        <v>47</v>
      </c>
      <c r="C74" s="5">
        <v>1577</v>
      </c>
      <c r="D74" s="5">
        <v>1655</v>
      </c>
      <c r="E74" s="6">
        <f t="shared" si="5"/>
        <v>4.946100190234623E-2</v>
      </c>
    </row>
    <row r="75" spans="2:5" ht="20.100000000000001" customHeight="1" thickBot="1" x14ac:dyDescent="0.25">
      <c r="B75" s="4" t="s">
        <v>48</v>
      </c>
      <c r="C75" s="5">
        <v>516</v>
      </c>
      <c r="D75" s="5">
        <v>489</v>
      </c>
      <c r="E75" s="6">
        <f t="shared" si="5"/>
        <v>-5.232558139534884E-2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5" ht="20.100000000000001" customHeight="1" thickBot="1" x14ac:dyDescent="0.25">
      <c r="B77" s="4" t="s">
        <v>50</v>
      </c>
      <c r="C77" s="5">
        <v>8</v>
      </c>
      <c r="D77" s="5">
        <v>4</v>
      </c>
      <c r="E77" s="6">
        <f>IF(C77&gt;0,(D77-C77)/C77,"-")</f>
        <v>-0.5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578</v>
      </c>
      <c r="D90" s="5">
        <v>734</v>
      </c>
      <c r="E90" s="6">
        <f>IF(C90&gt;0,(D90-C90)/C90,"-")</f>
        <v>0.26989619377162632</v>
      </c>
    </row>
    <row r="91" spans="2:5" ht="29.25" thickBot="1" x14ac:dyDescent="0.25">
      <c r="B91" s="4" t="s">
        <v>52</v>
      </c>
      <c r="C91" s="5">
        <v>450</v>
      </c>
      <c r="D91" s="5">
        <v>411</v>
      </c>
      <c r="E91" s="6">
        <f t="shared" ref="E91:E93" si="6">IF(C91&gt;0,(D91-C91)/C91,"-")</f>
        <v>-8.666666666666667E-2</v>
      </c>
    </row>
    <row r="92" spans="2:5" ht="29.25" customHeight="1" thickBot="1" x14ac:dyDescent="0.25">
      <c r="B92" s="4" t="s">
        <v>53</v>
      </c>
      <c r="C92" s="5">
        <v>594</v>
      </c>
      <c r="D92" s="5">
        <v>504</v>
      </c>
      <c r="E92" s="6">
        <f t="shared" si="6"/>
        <v>-0.15151515151515152</v>
      </c>
    </row>
    <row r="93" spans="2:5" ht="29.25" customHeight="1" thickBot="1" x14ac:dyDescent="0.25">
      <c r="B93" s="4" t="s">
        <v>54</v>
      </c>
      <c r="C93" s="6">
        <f>(C90+C91)/(C90+C91+C92)</f>
        <v>0.63378545006165232</v>
      </c>
      <c r="D93" s="6">
        <f>(D90+D91)/(D90+D91+D92)</f>
        <v>0.69436021831412975</v>
      </c>
      <c r="E93" s="6">
        <f t="shared" si="6"/>
        <v>9.5576142125990651E-2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1623</v>
      </c>
      <c r="D100" s="5">
        <v>1650</v>
      </c>
      <c r="E100" s="6">
        <f>IF(C100&gt;0,(D100-C100)/C100,"-")</f>
        <v>1.6635859519408502E-2</v>
      </c>
    </row>
    <row r="101" spans="2:5" ht="20.100000000000001" customHeight="1" thickBot="1" x14ac:dyDescent="0.25">
      <c r="B101" s="4" t="s">
        <v>41</v>
      </c>
      <c r="C101" s="5">
        <v>708</v>
      </c>
      <c r="D101" s="5">
        <v>853</v>
      </c>
      <c r="E101" s="6">
        <f t="shared" ref="E101:E105" si="7">IF(C101&gt;0,(D101-C101)/C101,"-")</f>
        <v>0.20480225988700565</v>
      </c>
    </row>
    <row r="102" spans="2:5" ht="20.100000000000001" customHeight="1" thickBot="1" x14ac:dyDescent="0.25">
      <c r="B102" s="4" t="s">
        <v>42</v>
      </c>
      <c r="C102" s="5">
        <v>320</v>
      </c>
      <c r="D102" s="5">
        <v>292</v>
      </c>
      <c r="E102" s="6">
        <f t="shared" si="7"/>
        <v>-8.7499999999999994E-2</v>
      </c>
    </row>
    <row r="103" spans="2:5" ht="20.100000000000001" customHeight="1" thickBot="1" x14ac:dyDescent="0.25">
      <c r="B103" s="4" t="s">
        <v>98</v>
      </c>
      <c r="C103" s="6">
        <f>(C101+C102)/C100</f>
        <v>0.63339494762784965</v>
      </c>
      <c r="D103" s="6">
        <f>(D101+D102)/D100</f>
        <v>0.69393939393939397</v>
      </c>
      <c r="E103" s="6">
        <f t="shared" si="7"/>
        <v>9.5587194906261122E-2</v>
      </c>
    </row>
    <row r="104" spans="2:5" ht="20.100000000000001" customHeight="1" thickBot="1" x14ac:dyDescent="0.25">
      <c r="B104" s="4" t="s">
        <v>39</v>
      </c>
      <c r="C104" s="6">
        <v>0.60461144321093085</v>
      </c>
      <c r="D104" s="6">
        <v>0.68404170008019249</v>
      </c>
      <c r="E104" s="6">
        <f t="shared" si="7"/>
        <v>0.13137405479365166</v>
      </c>
    </row>
    <row r="105" spans="2:5" ht="20.100000000000001" customHeight="1" thickBot="1" x14ac:dyDescent="0.25">
      <c r="B105" s="4" t="s">
        <v>40</v>
      </c>
      <c r="C105" s="6">
        <v>0.70796460176991149</v>
      </c>
      <c r="D105" s="6">
        <v>0.72456575682382129</v>
      </c>
      <c r="E105" s="6">
        <f t="shared" si="7"/>
        <v>2.3449131513647591E-2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1648</v>
      </c>
      <c r="D112" s="5">
        <v>1623</v>
      </c>
      <c r="E112" s="6">
        <f>IF(C112&gt;0,(D112-C112)/C112,"-")</f>
        <v>-1.5169902912621359E-2</v>
      </c>
    </row>
    <row r="113" spans="2:14" ht="15" thickBot="1" x14ac:dyDescent="0.25">
      <c r="B113" s="4" t="s">
        <v>56</v>
      </c>
      <c r="C113" s="5">
        <v>797</v>
      </c>
      <c r="D113" s="5">
        <v>834</v>
      </c>
      <c r="E113" s="6">
        <f t="shared" ref="E113:E114" si="8">IF(C113&gt;0,(D113-C113)/C113,"-")</f>
        <v>4.6424090338770388E-2</v>
      </c>
    </row>
    <row r="114" spans="2:14" ht="15" thickBot="1" x14ac:dyDescent="0.25">
      <c r="B114" s="4" t="s">
        <v>57</v>
      </c>
      <c r="C114" s="5">
        <v>851</v>
      </c>
      <c r="D114" s="5">
        <v>789</v>
      </c>
      <c r="E114" s="6">
        <f t="shared" si="8"/>
        <v>-7.2855464159811992E-2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12</v>
      </c>
      <c r="D128" s="10">
        <v>2</v>
      </c>
      <c r="E128" s="10">
        <v>2</v>
      </c>
      <c r="F128" s="10">
        <v>16</v>
      </c>
      <c r="G128" s="10">
        <v>11</v>
      </c>
      <c r="H128" s="10">
        <v>5</v>
      </c>
      <c r="I128" s="10">
        <v>2</v>
      </c>
      <c r="J128" s="10">
        <v>18</v>
      </c>
      <c r="K128" s="6">
        <f>IF(C128=0,"-",(G128-C128)/C128)</f>
        <v>-8.3333333333333329E-2</v>
      </c>
      <c r="L128" s="6">
        <f t="shared" ref="L128:N128" si="9">IF(D128=0,"-",(H128-D128)/D128)</f>
        <v>1.5</v>
      </c>
      <c r="M128" s="6">
        <f t="shared" si="9"/>
        <v>0</v>
      </c>
      <c r="N128" s="6">
        <f t="shared" si="9"/>
        <v>0.125</v>
      </c>
    </row>
    <row r="129" spans="2:14" ht="15" thickBot="1" x14ac:dyDescent="0.25">
      <c r="B129" s="4" t="s">
        <v>64</v>
      </c>
      <c r="C129" s="10">
        <v>3</v>
      </c>
      <c r="D129" s="10">
        <v>0</v>
      </c>
      <c r="E129" s="10">
        <v>0</v>
      </c>
      <c r="F129" s="10">
        <v>3</v>
      </c>
      <c r="G129" s="10">
        <v>7</v>
      </c>
      <c r="H129" s="10">
        <v>1</v>
      </c>
      <c r="I129" s="10">
        <v>0</v>
      </c>
      <c r="J129" s="10">
        <v>8</v>
      </c>
      <c r="K129" s="6">
        <f t="shared" ref="K129:K133" si="10">IF(C129=0,"-",(G129-C129)/C129)</f>
        <v>1.3333333333333333</v>
      </c>
      <c r="L129" s="6" t="str">
        <f t="shared" ref="L129:L133" si="11">IF(D129=0,"-",(H129-D129)/D129)</f>
        <v>-</v>
      </c>
      <c r="M129" s="6" t="str">
        <f t="shared" ref="M129:M133" si="12">IF(E129=0,"-",(I129-E129)/E129)</f>
        <v>-</v>
      </c>
      <c r="N129" s="6">
        <f t="shared" ref="N129:N133" si="13">IF(F129=0,"-",(J129-F129)/F129)</f>
        <v>1.6666666666666667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0"/>
        <v>-</v>
      </c>
      <c r="L131" s="6" t="str">
        <f t="shared" si="11"/>
        <v>-</v>
      </c>
      <c r="M131" s="6" t="str">
        <f t="shared" si="12"/>
        <v>-</v>
      </c>
      <c r="N131" s="6" t="str">
        <f t="shared" si="13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3</v>
      </c>
      <c r="H132" s="10">
        <v>1</v>
      </c>
      <c r="I132" s="10">
        <v>0</v>
      </c>
      <c r="J132" s="10">
        <v>4</v>
      </c>
      <c r="K132" s="6">
        <f t="shared" si="10"/>
        <v>2</v>
      </c>
      <c r="L132" s="6" t="str">
        <f t="shared" si="11"/>
        <v>-</v>
      </c>
      <c r="M132" s="6" t="str">
        <f t="shared" si="12"/>
        <v>-</v>
      </c>
      <c r="N132" s="6">
        <f t="shared" si="13"/>
        <v>3</v>
      </c>
    </row>
    <row r="133" spans="2:14" ht="15" thickBot="1" x14ac:dyDescent="0.25">
      <c r="B133" s="4" t="s">
        <v>68</v>
      </c>
      <c r="C133" s="10">
        <v>16</v>
      </c>
      <c r="D133" s="10">
        <v>2</v>
      </c>
      <c r="E133" s="10">
        <v>2</v>
      </c>
      <c r="F133" s="10">
        <v>20</v>
      </c>
      <c r="G133" s="10">
        <v>21</v>
      </c>
      <c r="H133" s="10">
        <v>7</v>
      </c>
      <c r="I133" s="10">
        <v>2</v>
      </c>
      <c r="J133" s="10">
        <v>30</v>
      </c>
      <c r="K133" s="6">
        <f t="shared" si="10"/>
        <v>0.3125</v>
      </c>
      <c r="L133" s="6">
        <f t="shared" si="11"/>
        <v>2.5</v>
      </c>
      <c r="M133" s="6">
        <f t="shared" si="12"/>
        <v>0</v>
      </c>
      <c r="N133" s="6">
        <f t="shared" si="13"/>
        <v>0.5</v>
      </c>
    </row>
    <row r="134" spans="2:14" ht="15" thickBot="1" x14ac:dyDescent="0.25">
      <c r="B134" s="4" t="s">
        <v>36</v>
      </c>
      <c r="C134" s="6">
        <f>IF(C128=0,"-",C128/(C128+C129))</f>
        <v>0.8</v>
      </c>
      <c r="D134" s="6">
        <f>IF(D128=0,"-",D128/(D128+D129))</f>
        <v>1</v>
      </c>
      <c r="E134" s="6">
        <f t="shared" ref="E134:J134" si="14">IF(E128=0,"-",E128/(E128+E129))</f>
        <v>1</v>
      </c>
      <c r="F134" s="6">
        <f t="shared" si="14"/>
        <v>0.84210526315789469</v>
      </c>
      <c r="G134" s="6">
        <f t="shared" si="14"/>
        <v>0.61111111111111116</v>
      </c>
      <c r="H134" s="6">
        <f t="shared" si="14"/>
        <v>0.83333333333333337</v>
      </c>
      <c r="I134" s="6">
        <f t="shared" si="14"/>
        <v>1</v>
      </c>
      <c r="J134" s="6">
        <f t="shared" si="14"/>
        <v>0.69230769230769229</v>
      </c>
      <c r="K134" s="6">
        <f>IF(OR(C134="-",G134="-"),"-",(G134-C134)/C134)</f>
        <v>-0.2361111111111111</v>
      </c>
      <c r="L134" s="6">
        <f t="shared" ref="L134:N135" si="15">IF(OR(D134="-",H134="-"),"-",(H134-D134)/D134)</f>
        <v>-0.16666666666666663</v>
      </c>
      <c r="M134" s="6">
        <f t="shared" si="15"/>
        <v>0</v>
      </c>
      <c r="N134" s="6">
        <f t="shared" si="15"/>
        <v>-0.17788461538461536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6">IF(D131=0,"-",D131/(D130+D131))</f>
        <v>-</v>
      </c>
      <c r="E135" s="6" t="str">
        <f t="shared" si="16"/>
        <v>-</v>
      </c>
      <c r="F135" s="6" t="str">
        <f t="shared" si="16"/>
        <v>-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3</v>
      </c>
      <c r="F143" s="10">
        <v>11</v>
      </c>
      <c r="G143" s="10">
        <v>20</v>
      </c>
      <c r="H143" s="10">
        <v>0</v>
      </c>
      <c r="I143" s="10">
        <v>4</v>
      </c>
      <c r="J143" s="10">
        <v>24</v>
      </c>
      <c r="K143" s="6">
        <f>IF(C143=0,"-",(G143-C143)/C143)</f>
        <v>1.5</v>
      </c>
      <c r="L143" s="6" t="str">
        <f t="shared" ref="L143:N147" si="17">IF(D143=0,"-",(H143-D143)/D143)</f>
        <v>-</v>
      </c>
      <c r="M143" s="6">
        <f t="shared" si="17"/>
        <v>0.33333333333333331</v>
      </c>
      <c r="N143" s="6">
        <f t="shared" si="17"/>
        <v>1.1818181818181819</v>
      </c>
    </row>
    <row r="144" spans="2:14" ht="15" thickBot="1" x14ac:dyDescent="0.25">
      <c r="B144" s="4" t="s">
        <v>72</v>
      </c>
      <c r="C144" s="10">
        <v>21</v>
      </c>
      <c r="D144" s="10">
        <v>0</v>
      </c>
      <c r="E144" s="10">
        <v>1</v>
      </c>
      <c r="F144" s="10">
        <v>22</v>
      </c>
      <c r="G144" s="10">
        <v>6</v>
      </c>
      <c r="H144" s="10">
        <v>0</v>
      </c>
      <c r="I144" s="10">
        <v>2</v>
      </c>
      <c r="J144" s="10">
        <v>8</v>
      </c>
      <c r="K144" s="6">
        <f t="shared" ref="K144:K147" si="18">IF(C144=0,"-",(G144-C144)/C144)</f>
        <v>-0.7142857142857143</v>
      </c>
      <c r="L144" s="6" t="str">
        <f t="shared" si="17"/>
        <v>-</v>
      </c>
      <c r="M144" s="6">
        <f t="shared" si="17"/>
        <v>1</v>
      </c>
      <c r="N144" s="6">
        <f t="shared" si="17"/>
        <v>-0.63636363636363635</v>
      </c>
    </row>
    <row r="145" spans="2:14" ht="15" thickBot="1" x14ac:dyDescent="0.25">
      <c r="B145" s="4" t="s">
        <v>73</v>
      </c>
      <c r="C145" s="10">
        <v>233</v>
      </c>
      <c r="D145" s="10">
        <v>0</v>
      </c>
      <c r="E145" s="10">
        <v>53</v>
      </c>
      <c r="F145" s="10">
        <v>286</v>
      </c>
      <c r="G145" s="10">
        <v>242</v>
      </c>
      <c r="H145" s="10">
        <v>0</v>
      </c>
      <c r="I145" s="10">
        <v>33</v>
      </c>
      <c r="J145" s="10">
        <v>275</v>
      </c>
      <c r="K145" s="6">
        <f t="shared" si="18"/>
        <v>3.8626609442060089E-2</v>
      </c>
      <c r="L145" s="6" t="str">
        <f t="shared" si="17"/>
        <v>-</v>
      </c>
      <c r="M145" s="6">
        <f t="shared" si="17"/>
        <v>-0.37735849056603776</v>
      </c>
      <c r="N145" s="6">
        <f t="shared" si="17"/>
        <v>-3.8461538461538464E-2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0</v>
      </c>
      <c r="F146" s="10">
        <v>2</v>
      </c>
      <c r="G146" s="10">
        <v>17</v>
      </c>
      <c r="H146" s="10">
        <v>0</v>
      </c>
      <c r="I146" s="10">
        <v>0</v>
      </c>
      <c r="J146" s="10">
        <v>17</v>
      </c>
      <c r="K146" s="6">
        <f t="shared" si="18"/>
        <v>7.5</v>
      </c>
      <c r="L146" s="6" t="str">
        <f t="shared" si="17"/>
        <v>-</v>
      </c>
      <c r="M146" s="6" t="str">
        <f t="shared" si="17"/>
        <v>-</v>
      </c>
      <c r="N146" s="6">
        <f t="shared" si="17"/>
        <v>7.5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8"/>
        <v>-1</v>
      </c>
      <c r="L147" s="6" t="str">
        <f t="shared" si="17"/>
        <v>-</v>
      </c>
      <c r="M147" s="6" t="str">
        <f t="shared" si="17"/>
        <v>-</v>
      </c>
      <c r="N147" s="6">
        <f t="shared" si="17"/>
        <v>-1</v>
      </c>
    </row>
    <row r="148" spans="2:14" ht="15" thickBot="1" x14ac:dyDescent="0.25">
      <c r="B148" s="7" t="s">
        <v>68</v>
      </c>
      <c r="C148" s="10">
        <v>265</v>
      </c>
      <c r="D148" s="10">
        <v>0</v>
      </c>
      <c r="E148" s="10">
        <v>57</v>
      </c>
      <c r="F148" s="10">
        <v>322</v>
      </c>
      <c r="G148" s="10">
        <v>285</v>
      </c>
      <c r="H148" s="10">
        <v>0</v>
      </c>
      <c r="I148" s="10">
        <v>39</v>
      </c>
      <c r="J148" s="10">
        <v>324</v>
      </c>
      <c r="K148" s="6">
        <f t="shared" ref="K148" si="19">IF(C148=0,"-",(G148-C148)/C148)</f>
        <v>7.5471698113207544E-2</v>
      </c>
      <c r="L148" s="6" t="str">
        <f t="shared" ref="L148" si="20">IF(D148=0,"-",(H148-D148)/D148)</f>
        <v>-</v>
      </c>
      <c r="M148" s="6">
        <f t="shared" ref="M148" si="21">IF(E148=0,"-",(I148-E148)/E148)</f>
        <v>-0.31578947368421051</v>
      </c>
      <c r="N148" s="6">
        <f t="shared" ref="N148" si="22">IF(F148=0,"-",(J148-F148)/F148)</f>
        <v>6.2111801242236021E-3</v>
      </c>
    </row>
    <row r="149" spans="2:14" ht="29.25" thickBot="1" x14ac:dyDescent="0.25">
      <c r="B149" s="7" t="s">
        <v>76</v>
      </c>
      <c r="C149" s="6">
        <f>IF(C143=0,"-",(C143/(C143+C145)))</f>
        <v>3.3195020746887967E-2</v>
      </c>
      <c r="D149" s="6" t="str">
        <f t="shared" ref="D149:J149" si="23">IF(D143=0,"-",(D143/(D143+D145)))</f>
        <v>-</v>
      </c>
      <c r="E149" s="6">
        <f t="shared" si="23"/>
        <v>5.3571428571428568E-2</v>
      </c>
      <c r="F149" s="6">
        <f t="shared" si="23"/>
        <v>3.7037037037037035E-2</v>
      </c>
      <c r="G149" s="6">
        <f t="shared" si="23"/>
        <v>7.6335877862595422E-2</v>
      </c>
      <c r="H149" s="6" t="str">
        <f t="shared" si="23"/>
        <v>-</v>
      </c>
      <c r="I149" s="6">
        <f t="shared" si="23"/>
        <v>0.10810810810810811</v>
      </c>
      <c r="J149" s="6">
        <f t="shared" si="23"/>
        <v>8.0267558528428096E-2</v>
      </c>
      <c r="K149" s="6">
        <f>IF(OR(C149="-",G149="-"),"-",(G149-C149)/C149)</f>
        <v>1.2996183206106871</v>
      </c>
      <c r="L149" s="6" t="str">
        <f t="shared" ref="L149:N150" si="24">IF(OR(D149="-",H149="-"),"-",(H149-D149)/D149)</f>
        <v>-</v>
      </c>
      <c r="M149" s="6">
        <f t="shared" si="24"/>
        <v>1.0180180180180183</v>
      </c>
      <c r="N149" s="6">
        <f t="shared" si="24"/>
        <v>1.1672240802675586</v>
      </c>
    </row>
    <row r="150" spans="2:14" ht="29.25" thickBot="1" x14ac:dyDescent="0.25">
      <c r="B150" s="7" t="s">
        <v>77</v>
      </c>
      <c r="C150" s="6">
        <f>IF(C144=0,"-",(C144/(C144+C146)))</f>
        <v>0.91304347826086951</v>
      </c>
      <c r="D150" s="6" t="str">
        <f t="shared" ref="D150:J150" si="25">IF(D144=0,"-",(D144/(D144+D146)))</f>
        <v>-</v>
      </c>
      <c r="E150" s="6">
        <f t="shared" si="25"/>
        <v>1</v>
      </c>
      <c r="F150" s="6">
        <f t="shared" si="25"/>
        <v>0.91666666666666663</v>
      </c>
      <c r="G150" s="6">
        <f t="shared" si="25"/>
        <v>0.2608695652173913</v>
      </c>
      <c r="H150" s="6" t="str">
        <f t="shared" si="25"/>
        <v>-</v>
      </c>
      <c r="I150" s="6">
        <f t="shared" si="25"/>
        <v>1</v>
      </c>
      <c r="J150" s="6">
        <f t="shared" si="25"/>
        <v>0.32</v>
      </c>
      <c r="K150" s="6">
        <f>IF(OR(C150="-",G150="-"),"-",(G150-C150)/C150)</f>
        <v>-0.7142857142857143</v>
      </c>
      <c r="L150" s="6" t="str">
        <f t="shared" si="24"/>
        <v>-</v>
      </c>
      <c r="M150" s="6">
        <f t="shared" si="24"/>
        <v>0</v>
      </c>
      <c r="N150" s="6">
        <f t="shared" si="24"/>
        <v>-0.65090909090909099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236</v>
      </c>
      <c r="D157" s="19">
        <v>260</v>
      </c>
      <c r="E157" s="18">
        <f>IF(C157=0,"-",(D157-C157)/C157)</f>
        <v>0.10169491525423729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29</v>
      </c>
      <c r="D158" s="19">
        <v>25</v>
      </c>
      <c r="E158" s="18">
        <f t="shared" ref="E158:E159" si="26">IF(C158=0,"-",(D158-C158)/C158)</f>
        <v>-0.13793103448275862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0.89056603773584908</v>
      </c>
      <c r="D160" s="18">
        <f>IF(D157=0,"-",D157/(D157+D158+D159))</f>
        <v>0.91228070175438591</v>
      </c>
      <c r="E160" s="18">
        <f>IF(OR(C160="-",D160="-"),"-",(D160-C160)/C160)</f>
        <v>2.4382991376746866E-2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19</v>
      </c>
      <c r="D166" s="5">
        <v>26</v>
      </c>
      <c r="E166" s="6">
        <f t="shared" ref="E166:E168" si="27">IF(C166=0,"-",(D166-C166)/C166)</f>
        <v>0.36842105263157893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11</v>
      </c>
      <c r="E167" s="6">
        <f t="shared" si="27"/>
        <v>0.1</v>
      </c>
    </row>
    <row r="168" spans="2:14" ht="20.100000000000001" customHeight="1" thickBot="1" x14ac:dyDescent="0.25">
      <c r="B168" s="4" t="s">
        <v>42</v>
      </c>
      <c r="C168" s="5">
        <v>6</v>
      </c>
      <c r="D168" s="5">
        <v>7</v>
      </c>
      <c r="E168" s="6">
        <f t="shared" si="27"/>
        <v>0.16666666666666666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0.84210526315789469</v>
      </c>
      <c r="D169" s="6">
        <f>IF(D166=0,"-",(D167+D168)/D166)</f>
        <v>0.69230769230769229</v>
      </c>
      <c r="E169" s="6">
        <f t="shared" ref="E169:E171" si="28">IF(OR(C169="-",D169="-"),"-",(D169-C169)/C169)</f>
        <v>-0.17788461538461536</v>
      </c>
    </row>
    <row r="170" spans="2:14" ht="20.100000000000001" customHeight="1" thickBot="1" x14ac:dyDescent="0.25">
      <c r="B170" s="4" t="s">
        <v>39</v>
      </c>
      <c r="C170" s="6">
        <v>0.83333333333333337</v>
      </c>
      <c r="D170" s="6">
        <v>0.61111111111111116</v>
      </c>
      <c r="E170" s="6">
        <f t="shared" si="28"/>
        <v>-0.26666666666666666</v>
      </c>
    </row>
    <row r="171" spans="2:14" ht="20.100000000000001" customHeight="1" thickBot="1" x14ac:dyDescent="0.25">
      <c r="B171" s="4" t="s">
        <v>40</v>
      </c>
      <c r="C171" s="6">
        <v>0.8571428571428571</v>
      </c>
      <c r="D171" s="6">
        <v>0.875</v>
      </c>
      <c r="E171" s="6">
        <f t="shared" si="28"/>
        <v>2.0833333333333391E-2</v>
      </c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34</v>
      </c>
      <c r="D178" s="5">
        <v>24</v>
      </c>
      <c r="E178" s="6">
        <f>IF(C178=0,"-",(D178-C178)/C178)</f>
        <v>-0.29411764705882354</v>
      </c>
      <c r="H178" s="13"/>
    </row>
    <row r="179" spans="2:8" ht="15" thickBot="1" x14ac:dyDescent="0.25">
      <c r="B179" s="4" t="s">
        <v>43</v>
      </c>
      <c r="C179" s="5">
        <v>28</v>
      </c>
      <c r="D179" s="5">
        <v>19</v>
      </c>
      <c r="E179" s="6">
        <f t="shared" ref="E179:E185" si="29">IF(C179=0,"-",(D179-C179)/C179)</f>
        <v>-0.32142857142857145</v>
      </c>
      <c r="H179" s="13"/>
    </row>
    <row r="180" spans="2:8" ht="15" thickBot="1" x14ac:dyDescent="0.25">
      <c r="B180" s="4" t="s">
        <v>47</v>
      </c>
      <c r="C180" s="5">
        <v>3</v>
      </c>
      <c r="D180" s="5">
        <v>3</v>
      </c>
      <c r="E180" s="6">
        <f t="shared" si="29"/>
        <v>0</v>
      </c>
      <c r="H180" s="13"/>
    </row>
    <row r="181" spans="2:8" ht="15" thickBot="1" x14ac:dyDescent="0.25">
      <c r="B181" s="4" t="s">
        <v>78</v>
      </c>
      <c r="C181" s="5">
        <v>3</v>
      </c>
      <c r="D181" s="5">
        <v>2</v>
      </c>
      <c r="E181" s="6">
        <f t="shared" si="29"/>
        <v>-0.33333333333333331</v>
      </c>
      <c r="H181" s="13"/>
    </row>
    <row r="182" spans="2:8" ht="15" thickBot="1" x14ac:dyDescent="0.25">
      <c r="B182" s="15" t="s">
        <v>79</v>
      </c>
      <c r="C182" s="5">
        <v>345</v>
      </c>
      <c r="D182" s="5">
        <v>441</v>
      </c>
      <c r="E182" s="6">
        <f t="shared" si="29"/>
        <v>0.27826086956521739</v>
      </c>
      <c r="H182" s="13"/>
    </row>
    <row r="183" spans="2:8" ht="15" thickBot="1" x14ac:dyDescent="0.25">
      <c r="B183" s="4" t="s">
        <v>47</v>
      </c>
      <c r="C183" s="5">
        <v>277</v>
      </c>
      <c r="D183" s="5">
        <v>382</v>
      </c>
      <c r="E183" s="6">
        <f t="shared" si="29"/>
        <v>0.37906137184115524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8" ht="15" thickBot="1" x14ac:dyDescent="0.25">
      <c r="B185" s="4" t="s">
        <v>80</v>
      </c>
      <c r="C185" s="5">
        <v>68</v>
      </c>
      <c r="D185" s="5">
        <v>59</v>
      </c>
      <c r="E185" s="6">
        <f t="shared" si="29"/>
        <v>-0.13235294117647059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26</v>
      </c>
      <c r="D197" s="5">
        <v>20</v>
      </c>
      <c r="E197" s="6">
        <f t="shared" ref="E197:E200" si="30">IF(C197=0,"-",(D197-C197)/C197)</f>
        <v>-0.23076923076923078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30"/>
        <v>-</v>
      </c>
    </row>
    <row r="199" spans="2:5" ht="15" thickBot="1" x14ac:dyDescent="0.25">
      <c r="B199" s="4" t="s">
        <v>84</v>
      </c>
      <c r="C199" s="5">
        <v>26</v>
      </c>
      <c r="D199" s="5">
        <v>21</v>
      </c>
      <c r="E199" s="6">
        <f t="shared" si="30"/>
        <v>-0.19230769230769232</v>
      </c>
    </row>
    <row r="200" spans="2:5" ht="15" thickBot="1" x14ac:dyDescent="0.25">
      <c r="B200" s="4" t="s">
        <v>85</v>
      </c>
      <c r="C200" s="5">
        <v>18</v>
      </c>
      <c r="D200" s="5">
        <v>15</v>
      </c>
      <c r="E200" s="6">
        <f t="shared" si="30"/>
        <v>-0.16666666666666666</v>
      </c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29</v>
      </c>
      <c r="D208" s="5">
        <v>20</v>
      </c>
      <c r="E208" s="6">
        <f t="shared" si="31"/>
        <v>-0.31034482758620691</v>
      </c>
    </row>
    <row r="209" spans="2:5" ht="20.100000000000001" customHeight="1" thickBot="1" x14ac:dyDescent="0.25">
      <c r="B209" s="17" t="s">
        <v>86</v>
      </c>
      <c r="C209" s="5">
        <v>28</v>
      </c>
      <c r="D209" s="5">
        <v>18</v>
      </c>
      <c r="E209" s="6">
        <f t="shared" si="31"/>
        <v>-0.35714285714285715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31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32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37</v>
      </c>
      <c r="D221" s="5">
        <v>26</v>
      </c>
      <c r="E221" s="6">
        <f t="shared" ref="E221:E223" si="33">IF(C221=0,"-",(D221-C221)/C221)</f>
        <v>-0.29729729729729731</v>
      </c>
    </row>
    <row r="222" spans="2:5" ht="15" thickBot="1" x14ac:dyDescent="0.25">
      <c r="B222" s="16" t="s">
        <v>92</v>
      </c>
      <c r="C222" s="5">
        <v>43</v>
      </c>
      <c r="D222" s="5">
        <v>25</v>
      </c>
      <c r="E222" s="6">
        <f t="shared" si="33"/>
        <v>-0.41860465116279072</v>
      </c>
    </row>
    <row r="223" spans="2:5" ht="15" thickBot="1" x14ac:dyDescent="0.25">
      <c r="B223" s="16" t="s">
        <v>93</v>
      </c>
      <c r="C223" s="5">
        <v>83</v>
      </c>
      <c r="D223" s="5">
        <v>108</v>
      </c>
      <c r="E223" s="6">
        <f t="shared" si="33"/>
        <v>0.30120481927710846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1152</v>
      </c>
      <c r="D14" s="5">
        <v>1155</v>
      </c>
      <c r="E14" s="6">
        <f>IF(C14&gt;0,(D14-C14)/C14)</f>
        <v>2.6041666666666665E-3</v>
      </c>
    </row>
    <row r="15" spans="1:5" ht="20.100000000000001" customHeight="1" thickBot="1" x14ac:dyDescent="0.25">
      <c r="B15" s="4" t="s">
        <v>17</v>
      </c>
      <c r="C15" s="5">
        <v>976</v>
      </c>
      <c r="D15" s="5">
        <v>943</v>
      </c>
      <c r="E15" s="6">
        <f t="shared" ref="E15:E25" si="0">IF(C15&gt;0,(D15-C15)/C15)</f>
        <v>-3.3811475409836068E-2</v>
      </c>
    </row>
    <row r="16" spans="1:5" ht="20.100000000000001" customHeight="1" thickBot="1" x14ac:dyDescent="0.25">
      <c r="B16" s="4" t="s">
        <v>18</v>
      </c>
      <c r="C16" s="5">
        <v>592</v>
      </c>
      <c r="D16" s="5">
        <v>530</v>
      </c>
      <c r="E16" s="6">
        <f t="shared" si="0"/>
        <v>-0.10472972972972973</v>
      </c>
    </row>
    <row r="17" spans="2:5" ht="20.100000000000001" customHeight="1" thickBot="1" x14ac:dyDescent="0.25">
      <c r="B17" s="4" t="s">
        <v>19</v>
      </c>
      <c r="C17" s="5">
        <v>384</v>
      </c>
      <c r="D17" s="5">
        <v>413</v>
      </c>
      <c r="E17" s="6">
        <f t="shared" si="0"/>
        <v>7.5520833333333329E-2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6</v>
      </c>
      <c r="E18" s="6">
        <f>IF(C18=0,"-",(D18-C18)/C18)</f>
        <v>2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5</v>
      </c>
      <c r="E19" s="6">
        <f>IF(C19=0,"-",(D19-C19)/C19)</f>
        <v>1.5</v>
      </c>
    </row>
    <row r="20" spans="2:5" ht="20.100000000000001" customHeight="1" thickBot="1" x14ac:dyDescent="0.25">
      <c r="B20" s="4" t="s">
        <v>20</v>
      </c>
      <c r="C20" s="6">
        <f>C17/C15</f>
        <v>0.39344262295081966</v>
      </c>
      <c r="D20" s="6">
        <f>D17/D15</f>
        <v>0.43796394485683987</v>
      </c>
      <c r="E20" s="6">
        <f t="shared" si="0"/>
        <v>0.11315835984446802</v>
      </c>
    </row>
    <row r="21" spans="2:5" ht="30" customHeight="1" thickBot="1" x14ac:dyDescent="0.25">
      <c r="B21" s="4" t="s">
        <v>23</v>
      </c>
      <c r="C21" s="5">
        <v>172</v>
      </c>
      <c r="D21" s="5">
        <v>216</v>
      </c>
      <c r="E21" s="6">
        <f t="shared" si="0"/>
        <v>0.2558139534883721</v>
      </c>
    </row>
    <row r="22" spans="2:5" ht="20.100000000000001" customHeight="1" thickBot="1" x14ac:dyDescent="0.25">
      <c r="B22" s="4" t="s">
        <v>24</v>
      </c>
      <c r="C22" s="5">
        <v>73</v>
      </c>
      <c r="D22" s="5">
        <v>98</v>
      </c>
      <c r="E22" s="6">
        <f t="shared" si="0"/>
        <v>0.34246575342465752</v>
      </c>
    </row>
    <row r="23" spans="2:5" ht="20.100000000000001" customHeight="1" thickBot="1" x14ac:dyDescent="0.25">
      <c r="B23" s="4" t="s">
        <v>25</v>
      </c>
      <c r="C23" s="5">
        <v>99</v>
      </c>
      <c r="D23" s="5">
        <v>118</v>
      </c>
      <c r="E23" s="6">
        <f t="shared" si="0"/>
        <v>0.19191919191919191</v>
      </c>
    </row>
    <row r="24" spans="2:5" ht="20.100000000000001" customHeight="1" thickBot="1" x14ac:dyDescent="0.25">
      <c r="B24" s="4" t="s">
        <v>21</v>
      </c>
      <c r="C24" s="6">
        <f>C23/C21</f>
        <v>0.57558139534883723</v>
      </c>
      <c r="D24" s="6">
        <f t="shared" ref="D24" si="1">D23/D21</f>
        <v>0.54629629629629628</v>
      </c>
      <c r="E24" s="6">
        <f t="shared" si="0"/>
        <v>-5.0879161990273168E-2</v>
      </c>
    </row>
    <row r="25" spans="2:5" ht="20.100000000000001" customHeight="1" thickBot="1" x14ac:dyDescent="0.25">
      <c r="B25" s="7" t="s">
        <v>26</v>
      </c>
      <c r="C25" s="6">
        <v>0.14283289137090308</v>
      </c>
      <c r="D25" s="6">
        <v>0.13800350057659999</v>
      </c>
      <c r="E25" s="6">
        <f t="shared" si="0"/>
        <v>-3.3811475409836131E-2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215</v>
      </c>
      <c r="D34" s="5">
        <v>203</v>
      </c>
      <c r="E34" s="6">
        <f>IF(C34&gt;0,(D34-C34)/C34,"-")</f>
        <v>-5.5813953488372092E-2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168</v>
      </c>
      <c r="D36" s="5">
        <v>167</v>
      </c>
      <c r="E36" s="6">
        <f t="shared" si="2"/>
        <v>-5.9523809523809521E-3</v>
      </c>
    </row>
    <row r="37" spans="2:5" ht="20.100000000000001" customHeight="1" thickBot="1" x14ac:dyDescent="0.25">
      <c r="B37" s="4" t="s">
        <v>30</v>
      </c>
      <c r="C37" s="5">
        <v>47</v>
      </c>
      <c r="D37" s="5">
        <v>36</v>
      </c>
      <c r="E37" s="6">
        <f t="shared" si="2"/>
        <v>-0.23404255319148937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188</v>
      </c>
      <c r="D44" s="5">
        <v>172</v>
      </c>
      <c r="E44" s="6">
        <f>IF(C44&gt;0,(D44-C44)/C44,"-")</f>
        <v>-8.5106382978723402E-2</v>
      </c>
    </row>
    <row r="45" spans="2:5" ht="20.100000000000001" customHeight="1" thickBot="1" x14ac:dyDescent="0.25">
      <c r="B45" s="4" t="s">
        <v>34</v>
      </c>
      <c r="C45" s="5">
        <v>10</v>
      </c>
      <c r="D45" s="5">
        <v>9</v>
      </c>
      <c r="E45" s="6">
        <f t="shared" ref="E45:E51" si="3">IF(C45&gt;0,(D45-C45)/C45,"-")</f>
        <v>-0.1</v>
      </c>
    </row>
    <row r="46" spans="2:5" ht="20.100000000000001" customHeight="1" thickBot="1" x14ac:dyDescent="0.25">
      <c r="B46" s="4" t="s">
        <v>31</v>
      </c>
      <c r="C46" s="5">
        <v>31</v>
      </c>
      <c r="D46" s="5">
        <v>31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386</v>
      </c>
      <c r="D47" s="5">
        <v>422</v>
      </c>
      <c r="E47" s="6">
        <f t="shared" si="3"/>
        <v>9.3264248704663211E-2</v>
      </c>
    </row>
    <row r="48" spans="2:5" ht="20.100000000000001" customHeight="1" thickBot="1" x14ac:dyDescent="0.25">
      <c r="B48" s="4" t="s">
        <v>35</v>
      </c>
      <c r="C48" s="5">
        <v>250</v>
      </c>
      <c r="D48" s="5">
        <v>250</v>
      </c>
      <c r="E48" s="6">
        <f t="shared" si="3"/>
        <v>0</v>
      </c>
    </row>
    <row r="49" spans="2:5" ht="20.100000000000001" customHeight="1" thickBot="1" x14ac:dyDescent="0.25">
      <c r="B49" s="4" t="s">
        <v>67</v>
      </c>
      <c r="C49" s="5">
        <v>236</v>
      </c>
      <c r="D49" s="5">
        <v>173</v>
      </c>
      <c r="E49" s="6">
        <f t="shared" si="3"/>
        <v>-0.26694915254237289</v>
      </c>
    </row>
    <row r="50" spans="2:5" ht="20.100000000000001" customHeight="1" collapsed="1" thickBot="1" x14ac:dyDescent="0.25">
      <c r="B50" s="4" t="s">
        <v>36</v>
      </c>
      <c r="C50" s="6">
        <f>C44/(C44+C45)</f>
        <v>0.9494949494949495</v>
      </c>
      <c r="D50" s="6">
        <f>D44/(D44+D45)</f>
        <v>0.95027624309392267</v>
      </c>
      <c r="E50" s="6">
        <f t="shared" si="3"/>
        <v>8.2285176913131212E-4</v>
      </c>
    </row>
    <row r="51" spans="2:5" ht="20.100000000000001" customHeight="1" thickBot="1" x14ac:dyDescent="0.25">
      <c r="B51" s="4" t="s">
        <v>37</v>
      </c>
      <c r="C51" s="6">
        <f>C47/(C46+C47)</f>
        <v>0.92565947242206237</v>
      </c>
      <c r="D51" s="6">
        <f t="shared" ref="D51" si="4">D47/(D46+D47)</f>
        <v>0.93156732891832228</v>
      </c>
      <c r="E51" s="6">
        <f t="shared" si="3"/>
        <v>6.3823216552859659E-3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199</v>
      </c>
      <c r="D58" s="5">
        <v>181</v>
      </c>
      <c r="E58" s="6">
        <f>IF(C58&gt;0,(D58-C58)/C58,"-")</f>
        <v>-9.0452261306532666E-2</v>
      </c>
    </row>
    <row r="59" spans="2:5" ht="20.100000000000001" customHeight="1" thickBot="1" x14ac:dyDescent="0.25">
      <c r="B59" s="4" t="s">
        <v>41</v>
      </c>
      <c r="C59" s="5">
        <v>96</v>
      </c>
      <c r="D59" s="5">
        <v>92</v>
      </c>
      <c r="E59" s="6">
        <f t="shared" ref="E59:E63" si="5">IF(C59&gt;0,(D59-C59)/C59,"-")</f>
        <v>-4.1666666666666664E-2</v>
      </c>
    </row>
    <row r="60" spans="2:5" ht="20.100000000000001" customHeight="1" thickBot="1" x14ac:dyDescent="0.25">
      <c r="B60" s="4" t="s">
        <v>42</v>
      </c>
      <c r="C60" s="5">
        <v>93</v>
      </c>
      <c r="D60" s="5">
        <v>80</v>
      </c>
      <c r="E60" s="6">
        <f t="shared" si="5"/>
        <v>-0.13978494623655913</v>
      </c>
    </row>
    <row r="61" spans="2:5" ht="20.100000000000001" customHeight="1" collapsed="1" thickBot="1" x14ac:dyDescent="0.25">
      <c r="B61" s="4" t="s">
        <v>98</v>
      </c>
      <c r="C61" s="6">
        <f>(C59+C60)/C58</f>
        <v>0.94974874371859297</v>
      </c>
      <c r="D61" s="6">
        <f>(D59+D60)/D58</f>
        <v>0.95027624309392267</v>
      </c>
      <c r="E61" s="6">
        <f t="shared" si="5"/>
        <v>5.5540939518841279E-4</v>
      </c>
    </row>
    <row r="62" spans="2:5" ht="20.100000000000001" customHeight="1" thickBot="1" x14ac:dyDescent="0.25">
      <c r="B62" s="4" t="s">
        <v>39</v>
      </c>
      <c r="C62" s="6">
        <v>0.91428571428571426</v>
      </c>
      <c r="D62" s="6">
        <v>0.93877551020408168</v>
      </c>
      <c r="E62" s="6">
        <f t="shared" si="5"/>
        <v>2.6785714285714364E-2</v>
      </c>
    </row>
    <row r="63" spans="2:5" ht="20.100000000000001" customHeight="1" thickBot="1" x14ac:dyDescent="0.25">
      <c r="B63" s="4" t="s">
        <v>40</v>
      </c>
      <c r="C63" s="6">
        <v>0.98936170212765961</v>
      </c>
      <c r="D63" s="6">
        <v>0.96385542168674698</v>
      </c>
      <c r="E63" s="6">
        <f t="shared" si="5"/>
        <v>-2.5780541520922445E-2</v>
      </c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1099</v>
      </c>
      <c r="D70" s="5">
        <v>1160</v>
      </c>
      <c r="E70" s="6">
        <f>IF(C70&gt;0,(D70-C70)/C70,"-")</f>
        <v>5.5505004549590536E-2</v>
      </c>
    </row>
    <row r="71" spans="2:5" ht="20.100000000000001" customHeight="1" thickBot="1" x14ac:dyDescent="0.25">
      <c r="B71" s="4" t="s">
        <v>45</v>
      </c>
      <c r="C71" s="5">
        <v>349</v>
      </c>
      <c r="D71" s="5">
        <v>313</v>
      </c>
      <c r="E71" s="6">
        <f t="shared" ref="E71:E77" si="6">IF(C71&gt;0,(D71-C71)/C71,"-")</f>
        <v>-0.10315186246418338</v>
      </c>
    </row>
    <row r="72" spans="2:5" ht="20.100000000000001" customHeight="1" thickBot="1" x14ac:dyDescent="0.25">
      <c r="B72" s="4" t="s">
        <v>43</v>
      </c>
      <c r="C72" s="5">
        <v>3</v>
      </c>
      <c r="D72" s="5">
        <v>6</v>
      </c>
      <c r="E72" s="6">
        <f t="shared" si="6"/>
        <v>1</v>
      </c>
    </row>
    <row r="73" spans="2:5" ht="20.100000000000001" customHeight="1" thickBot="1" x14ac:dyDescent="0.25">
      <c r="B73" s="4" t="s">
        <v>46</v>
      </c>
      <c r="C73" s="5">
        <v>427</v>
      </c>
      <c r="D73" s="5">
        <v>567</v>
      </c>
      <c r="E73" s="6">
        <f t="shared" si="6"/>
        <v>0.32786885245901637</v>
      </c>
    </row>
    <row r="74" spans="2:5" ht="20.100000000000001" customHeight="1" thickBot="1" x14ac:dyDescent="0.25">
      <c r="B74" s="4" t="s">
        <v>47</v>
      </c>
      <c r="C74" s="5">
        <v>269</v>
      </c>
      <c r="D74" s="5">
        <v>237</v>
      </c>
      <c r="E74" s="6">
        <f t="shared" si="6"/>
        <v>-0.11895910780669144</v>
      </c>
    </row>
    <row r="75" spans="2:5" ht="20.100000000000001" customHeight="1" thickBot="1" x14ac:dyDescent="0.25">
      <c r="B75" s="4" t="s">
        <v>48</v>
      </c>
      <c r="C75" s="5">
        <v>50</v>
      </c>
      <c r="D75" s="5">
        <v>37</v>
      </c>
      <c r="E75" s="6">
        <f t="shared" si="6"/>
        <v>-0.26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98</v>
      </c>
      <c r="D90" s="5">
        <v>126</v>
      </c>
      <c r="E90" s="6">
        <f>IF(C90&gt;0,(D90-C90)/C90,"-")</f>
        <v>0.2857142857142857</v>
      </c>
    </row>
    <row r="91" spans="2:5" ht="29.25" thickBot="1" x14ac:dyDescent="0.25">
      <c r="B91" s="4" t="s">
        <v>52</v>
      </c>
      <c r="C91" s="5">
        <v>86</v>
      </c>
      <c r="D91" s="5">
        <v>80</v>
      </c>
      <c r="E91" s="6">
        <f t="shared" ref="E91:E93" si="7">IF(C91&gt;0,(D91-C91)/C91,"-")</f>
        <v>-6.9767441860465115E-2</v>
      </c>
    </row>
    <row r="92" spans="2:5" ht="29.25" customHeight="1" thickBot="1" x14ac:dyDescent="0.25">
      <c r="B92" s="4" t="s">
        <v>53</v>
      </c>
      <c r="C92" s="5">
        <v>48</v>
      </c>
      <c r="D92" s="5">
        <v>47</v>
      </c>
      <c r="E92" s="6">
        <f t="shared" si="7"/>
        <v>-2.0833333333333332E-2</v>
      </c>
    </row>
    <row r="93" spans="2:5" ht="29.25" customHeight="1" thickBot="1" x14ac:dyDescent="0.25">
      <c r="B93" s="4" t="s">
        <v>54</v>
      </c>
      <c r="C93" s="6">
        <f>(C90+C91)/(C90+C91+C92)</f>
        <v>0.7931034482758621</v>
      </c>
      <c r="D93" s="6">
        <f>(D90+D91)/(D90+D91+D92)</f>
        <v>0.81422924901185767</v>
      </c>
      <c r="E93" s="6">
        <f t="shared" si="7"/>
        <v>2.6636879188863979E-2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232</v>
      </c>
      <c r="D100" s="5">
        <v>253</v>
      </c>
      <c r="E100" s="6">
        <f>IF(C100&gt;0,(D100-C100)/C100,"-")</f>
        <v>9.0517241379310345E-2</v>
      </c>
    </row>
    <row r="101" spans="2:5" ht="20.100000000000001" customHeight="1" thickBot="1" x14ac:dyDescent="0.25">
      <c r="B101" s="4" t="s">
        <v>41</v>
      </c>
      <c r="C101" s="5">
        <v>92</v>
      </c>
      <c r="D101" s="5">
        <v>108</v>
      </c>
      <c r="E101" s="6">
        <f t="shared" ref="E101:E105" si="8">IF(C101&gt;0,(D101-C101)/C101,"-")</f>
        <v>0.17391304347826086</v>
      </c>
    </row>
    <row r="102" spans="2:5" ht="20.100000000000001" customHeight="1" thickBot="1" x14ac:dyDescent="0.25">
      <c r="B102" s="4" t="s">
        <v>42</v>
      </c>
      <c r="C102" s="5">
        <v>92</v>
      </c>
      <c r="D102" s="5">
        <v>98</v>
      </c>
      <c r="E102" s="6">
        <f t="shared" si="8"/>
        <v>6.5217391304347824E-2</v>
      </c>
    </row>
    <row r="103" spans="2:5" ht="20.100000000000001" customHeight="1" thickBot="1" x14ac:dyDescent="0.25">
      <c r="B103" s="4" t="s">
        <v>98</v>
      </c>
      <c r="C103" s="6">
        <f>(C101+C102)/C100</f>
        <v>0.7931034482758621</v>
      </c>
      <c r="D103" s="6">
        <f>(D101+D102)/D100</f>
        <v>0.81422924901185767</v>
      </c>
      <c r="E103" s="6">
        <f t="shared" si="8"/>
        <v>2.6636879188863979E-2</v>
      </c>
    </row>
    <row r="104" spans="2:5" ht="20.100000000000001" customHeight="1" thickBot="1" x14ac:dyDescent="0.25">
      <c r="B104" s="4" t="s">
        <v>39</v>
      </c>
      <c r="C104" s="6">
        <v>0.76666666666666672</v>
      </c>
      <c r="D104" s="6">
        <v>0.81818181818181823</v>
      </c>
      <c r="E104" s="6">
        <f t="shared" si="8"/>
        <v>6.719367588932805E-2</v>
      </c>
    </row>
    <row r="105" spans="2:5" ht="20.100000000000001" customHeight="1" thickBot="1" x14ac:dyDescent="0.25">
      <c r="B105" s="4" t="s">
        <v>40</v>
      </c>
      <c r="C105" s="6">
        <v>0.8214285714285714</v>
      </c>
      <c r="D105" s="6">
        <v>0.80991735537190079</v>
      </c>
      <c r="E105" s="6">
        <f t="shared" si="8"/>
        <v>-1.4013654329859866E-2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253</v>
      </c>
      <c r="D112" s="5">
        <v>260</v>
      </c>
      <c r="E112" s="6">
        <f>IF(C112&gt;0,(D112-C112)/C112,"-")</f>
        <v>2.766798418972332E-2</v>
      </c>
    </row>
    <row r="113" spans="2:14" ht="15" thickBot="1" x14ac:dyDescent="0.25">
      <c r="B113" s="4" t="s">
        <v>56</v>
      </c>
      <c r="C113" s="5">
        <v>194</v>
      </c>
      <c r="D113" s="5">
        <v>217</v>
      </c>
      <c r="E113" s="6">
        <f t="shared" ref="E113:E114" si="9">IF(C113&gt;0,(D113-C113)/C113,"-")</f>
        <v>0.11855670103092783</v>
      </c>
    </row>
    <row r="114" spans="2:14" ht="15" thickBot="1" x14ac:dyDescent="0.25">
      <c r="B114" s="4" t="s">
        <v>57</v>
      </c>
      <c r="C114" s="5">
        <v>59</v>
      </c>
      <c r="D114" s="5">
        <v>43</v>
      </c>
      <c r="E114" s="6">
        <f t="shared" si="9"/>
        <v>-0.2711864406779661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1</v>
      </c>
      <c r="I128" s="10">
        <v>0</v>
      </c>
      <c r="J128" s="10">
        <v>1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0</v>
      </c>
      <c r="H133" s="10">
        <v>1</v>
      </c>
      <c r="I133" s="10">
        <v>0</v>
      </c>
      <c r="J133" s="10">
        <v>1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-0.5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0.5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3</v>
      </c>
      <c r="F143" s="10">
        <v>5</v>
      </c>
      <c r="G143" s="10">
        <v>4</v>
      </c>
      <c r="H143" s="10">
        <v>0</v>
      </c>
      <c r="I143" s="10">
        <v>0</v>
      </c>
      <c r="J143" s="10">
        <v>4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-0.2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21</v>
      </c>
      <c r="D145" s="10">
        <v>0</v>
      </c>
      <c r="E145" s="10">
        <v>2</v>
      </c>
      <c r="F145" s="10">
        <v>23</v>
      </c>
      <c r="G145" s="10">
        <v>7</v>
      </c>
      <c r="H145" s="10">
        <v>0</v>
      </c>
      <c r="I145" s="10">
        <v>1</v>
      </c>
      <c r="J145" s="10">
        <v>8</v>
      </c>
      <c r="K145" s="6">
        <f t="shared" si="16"/>
        <v>-0.66666666666666663</v>
      </c>
      <c r="L145" s="6" t="str">
        <f t="shared" si="15"/>
        <v>-</v>
      </c>
      <c r="M145" s="6">
        <f t="shared" si="15"/>
        <v>-0.5</v>
      </c>
      <c r="N145" s="6">
        <f t="shared" si="15"/>
        <v>-0.65217391304347827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3</v>
      </c>
      <c r="F146" s="10">
        <v>4</v>
      </c>
      <c r="G146" s="10">
        <v>30</v>
      </c>
      <c r="H146" s="10">
        <v>0</v>
      </c>
      <c r="I146" s="10">
        <v>3</v>
      </c>
      <c r="J146" s="10">
        <v>33</v>
      </c>
      <c r="K146" s="6">
        <f t="shared" si="16"/>
        <v>29</v>
      </c>
      <c r="L146" s="6" t="str">
        <f t="shared" si="15"/>
        <v>-</v>
      </c>
      <c r="M146" s="6">
        <f t="shared" si="15"/>
        <v>0</v>
      </c>
      <c r="N146" s="6">
        <f t="shared" si="15"/>
        <v>7.25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24</v>
      </c>
      <c r="D148" s="10">
        <v>0</v>
      </c>
      <c r="E148" s="10">
        <v>8</v>
      </c>
      <c r="F148" s="10">
        <v>32</v>
      </c>
      <c r="G148" s="10">
        <v>42</v>
      </c>
      <c r="H148" s="10">
        <v>0</v>
      </c>
      <c r="I148" s="10">
        <v>4</v>
      </c>
      <c r="J148" s="10">
        <v>46</v>
      </c>
      <c r="K148" s="6">
        <f t="shared" ref="K148" si="17">IF(C148=0,"-",(G148-C148)/C148)</f>
        <v>0.75</v>
      </c>
      <c r="L148" s="6" t="str">
        <f t="shared" ref="L148" si="18">IF(D148=0,"-",(H148-D148)/D148)</f>
        <v>-</v>
      </c>
      <c r="M148" s="6">
        <f t="shared" ref="M148" si="19">IF(E148=0,"-",(I148-E148)/E148)</f>
        <v>-0.5</v>
      </c>
      <c r="N148" s="6">
        <f t="shared" ref="N148" si="20">IF(F148=0,"-",(J148-F148)/F148)</f>
        <v>0.4375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8.6956521739130432E-2</v>
      </c>
      <c r="D149" s="6" t="str">
        <f t="shared" si="21"/>
        <v>-</v>
      </c>
      <c r="E149" s="6">
        <f t="shared" si="21"/>
        <v>0.6</v>
      </c>
      <c r="F149" s="6">
        <f t="shared" si="21"/>
        <v>0.17857142857142858</v>
      </c>
      <c r="G149" s="6">
        <f t="shared" si="21"/>
        <v>0.36363636363636365</v>
      </c>
      <c r="H149" s="6" t="str">
        <f t="shared" si="21"/>
        <v>-</v>
      </c>
      <c r="I149" s="6" t="str">
        <f t="shared" si="21"/>
        <v>-</v>
      </c>
      <c r="J149" s="6">
        <f t="shared" si="21"/>
        <v>0.33333333333333331</v>
      </c>
      <c r="K149" s="6">
        <f>IF(OR(C149="-",G149="-"),"-",(G149-C149)/C149)</f>
        <v>3.1818181818181821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0.86666666666666647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22</v>
      </c>
      <c r="D157" s="19">
        <v>37</v>
      </c>
      <c r="E157" s="18">
        <f>IF(C157=0,"-",(D157-C157)/C157)</f>
        <v>0.68181818181818177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4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0.91666666666666663</v>
      </c>
      <c r="D160" s="18">
        <f>IF(D157=0,"-",D157/(D157+D158+D159))</f>
        <v>0.88095238095238093</v>
      </c>
      <c r="E160" s="18">
        <f>IF(OR(C160="-",D160="-"),"-",(D160-C160)/C160)</f>
        <v>-3.8961038961038946E-2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1</v>
      </c>
      <c r="E166" s="6">
        <f t="shared" ref="E166:E168" si="24"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si="24"/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>
        <f>IF(D166=0,"-",(D167+D168)/D166)</f>
        <v>1</v>
      </c>
      <c r="E169" s="6">
        <f t="shared" ref="E169:E171" si="25">IF(OR(C169="-",D169="-"),"-",(D169-C169)/C169)</f>
        <v>1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0.5</v>
      </c>
      <c r="D171" s="6" t="s">
        <v>104</v>
      </c>
      <c r="E171" s="6" t="str">
        <f t="shared" si="25"/>
        <v>-</v>
      </c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6</v>
      </c>
      <c r="E178" s="6">
        <f>IF(C178=0,"-",(D178-C178)/C178)</f>
        <v>2</v>
      </c>
      <c r="H178" s="13"/>
    </row>
    <row r="179" spans="2:8" ht="15" thickBot="1" x14ac:dyDescent="0.25">
      <c r="B179" s="4" t="s">
        <v>43</v>
      </c>
      <c r="C179" s="5">
        <v>2</v>
      </c>
      <c r="D179" s="5">
        <v>5</v>
      </c>
      <c r="E179" s="6">
        <f t="shared" ref="E179:E185" si="26">IF(C179=0,"-",(D179-C179)/C179)</f>
        <v>1.5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32</v>
      </c>
      <c r="D182" s="5">
        <v>48</v>
      </c>
      <c r="E182" s="6">
        <f t="shared" si="26"/>
        <v>0.5</v>
      </c>
      <c r="H182" s="13"/>
    </row>
    <row r="183" spans="2:8" ht="15" thickBot="1" x14ac:dyDescent="0.25">
      <c r="B183" s="4" t="s">
        <v>47</v>
      </c>
      <c r="C183" s="5">
        <v>29</v>
      </c>
      <c r="D183" s="5">
        <v>44</v>
      </c>
      <c r="E183" s="6">
        <f t="shared" si="26"/>
        <v>0.51724137931034486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4</v>
      </c>
      <c r="E185" s="6">
        <f t="shared" si="26"/>
        <v>0.33333333333333331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2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3</v>
      </c>
      <c r="E221" s="6">
        <f t="shared" ref="E221:E223" si="30">IF(C221=0,"-",(D221-C221)/C221)</f>
        <v>-0.4</v>
      </c>
    </row>
    <row r="222" spans="2:5" ht="15" thickBot="1" x14ac:dyDescent="0.25">
      <c r="B222" s="16" t="s">
        <v>92</v>
      </c>
      <c r="C222" s="5">
        <v>6</v>
      </c>
      <c r="D222" s="5">
        <v>4</v>
      </c>
      <c r="E222" s="6">
        <f t="shared" si="30"/>
        <v>-0.33333333333333331</v>
      </c>
    </row>
    <row r="223" spans="2:5" ht="15" thickBot="1" x14ac:dyDescent="0.25">
      <c r="B223" s="16" t="s">
        <v>93</v>
      </c>
      <c r="C223" s="5">
        <v>7</v>
      </c>
      <c r="D223" s="5">
        <v>3</v>
      </c>
      <c r="E223" s="6">
        <f t="shared" si="30"/>
        <v>-0.5714285714285714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813</v>
      </c>
      <c r="D14" s="5">
        <v>888</v>
      </c>
      <c r="E14" s="6">
        <f>IF(C14&gt;0,(D14-C14)/C14)</f>
        <v>9.2250922509225092E-2</v>
      </c>
    </row>
    <row r="15" spans="1:5" ht="20.100000000000001" customHeight="1" thickBot="1" x14ac:dyDescent="0.25">
      <c r="B15" s="4" t="s">
        <v>17</v>
      </c>
      <c r="C15" s="5">
        <v>769</v>
      </c>
      <c r="D15" s="5">
        <v>847</v>
      </c>
      <c r="E15" s="6">
        <f t="shared" ref="E15:E25" si="0">IF(C15&gt;0,(D15-C15)/C15)</f>
        <v>0.10143042912873862</v>
      </c>
    </row>
    <row r="16" spans="1:5" ht="20.100000000000001" customHeight="1" thickBot="1" x14ac:dyDescent="0.25">
      <c r="B16" s="4" t="s">
        <v>18</v>
      </c>
      <c r="C16" s="5">
        <v>500</v>
      </c>
      <c r="D16" s="5">
        <v>507</v>
      </c>
      <c r="E16" s="6">
        <f t="shared" si="0"/>
        <v>1.4E-2</v>
      </c>
    </row>
    <row r="17" spans="2:5" ht="20.100000000000001" customHeight="1" thickBot="1" x14ac:dyDescent="0.25">
      <c r="B17" s="4" t="s">
        <v>19</v>
      </c>
      <c r="C17" s="5">
        <v>269</v>
      </c>
      <c r="D17" s="5">
        <v>340</v>
      </c>
      <c r="E17" s="6">
        <f t="shared" si="0"/>
        <v>0.26394052044609667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4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0.34980494148244473</v>
      </c>
      <c r="D20" s="6">
        <f>D17/D15</f>
        <v>0.40141676505312868</v>
      </c>
      <c r="E20" s="6">
        <f t="shared" si="0"/>
        <v>0.14754458113701099</v>
      </c>
    </row>
    <row r="21" spans="2:5" ht="30" customHeight="1" thickBot="1" x14ac:dyDescent="0.25">
      <c r="B21" s="4" t="s">
        <v>23</v>
      </c>
      <c r="C21" s="5">
        <v>131</v>
      </c>
      <c r="D21" s="5">
        <v>180</v>
      </c>
      <c r="E21" s="6">
        <f t="shared" si="0"/>
        <v>0.37404580152671757</v>
      </c>
    </row>
    <row r="22" spans="2:5" ht="20.100000000000001" customHeight="1" thickBot="1" x14ac:dyDescent="0.25">
      <c r="B22" s="4" t="s">
        <v>24</v>
      </c>
      <c r="C22" s="5">
        <v>75</v>
      </c>
      <c r="D22" s="5">
        <v>125</v>
      </c>
      <c r="E22" s="6">
        <f t="shared" si="0"/>
        <v>0.66666666666666663</v>
      </c>
    </row>
    <row r="23" spans="2:5" ht="20.100000000000001" customHeight="1" thickBot="1" x14ac:dyDescent="0.25">
      <c r="B23" s="4" t="s">
        <v>25</v>
      </c>
      <c r="C23" s="5">
        <v>56</v>
      </c>
      <c r="D23" s="5">
        <v>55</v>
      </c>
      <c r="E23" s="6">
        <f t="shared" si="0"/>
        <v>-1.7857142857142856E-2</v>
      </c>
    </row>
    <row r="24" spans="2:5" ht="20.100000000000001" customHeight="1" thickBot="1" x14ac:dyDescent="0.25">
      <c r="B24" s="4" t="s">
        <v>21</v>
      </c>
      <c r="C24" s="6">
        <f>C23/C21</f>
        <v>0.42748091603053434</v>
      </c>
      <c r="D24" s="6">
        <f t="shared" ref="D24" si="1">D23/D21</f>
        <v>0.30555555555555558</v>
      </c>
      <c r="E24" s="6">
        <f t="shared" si="0"/>
        <v>-0.2852182539682539</v>
      </c>
    </row>
    <row r="25" spans="2:5" ht="20.100000000000001" customHeight="1" thickBot="1" x14ac:dyDescent="0.25">
      <c r="B25" s="7" t="s">
        <v>26</v>
      </c>
      <c r="C25" s="6">
        <v>0.14561057030491117</v>
      </c>
      <c r="D25" s="6">
        <v>0.16037991293661868</v>
      </c>
      <c r="E25" s="6">
        <f t="shared" si="0"/>
        <v>0.10143042912873866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187</v>
      </c>
      <c r="D34" s="5">
        <v>201</v>
      </c>
      <c r="E34" s="6">
        <f>IF(C34&gt;0,(D34-C34)/C34,"-")</f>
        <v>7.4866310160427801E-2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149</v>
      </c>
      <c r="D36" s="5">
        <v>149</v>
      </c>
      <c r="E36" s="6">
        <f t="shared" si="2"/>
        <v>0</v>
      </c>
    </row>
    <row r="37" spans="2:5" ht="20.100000000000001" customHeight="1" thickBot="1" x14ac:dyDescent="0.25">
      <c r="B37" s="4" t="s">
        <v>30</v>
      </c>
      <c r="C37" s="5">
        <v>38</v>
      </c>
      <c r="D37" s="5">
        <v>52</v>
      </c>
      <c r="E37" s="6">
        <f t="shared" si="2"/>
        <v>0.36842105263157893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163</v>
      </c>
      <c r="D44" s="5">
        <v>167</v>
      </c>
      <c r="E44" s="6">
        <f>IF(C44&gt;0,(D44-C44)/C44,"-")</f>
        <v>2.4539877300613498E-2</v>
      </c>
    </row>
    <row r="45" spans="2:5" ht="20.100000000000001" customHeight="1" thickBot="1" x14ac:dyDescent="0.25">
      <c r="B45" s="4" t="s">
        <v>34</v>
      </c>
      <c r="C45" s="5">
        <v>5</v>
      </c>
      <c r="D45" s="5">
        <v>6</v>
      </c>
      <c r="E45" s="6">
        <f t="shared" ref="E45:E51" si="3">IF(C45&gt;0,(D45-C45)/C45,"-")</f>
        <v>0.2</v>
      </c>
    </row>
    <row r="46" spans="2:5" ht="20.100000000000001" customHeight="1" thickBot="1" x14ac:dyDescent="0.25">
      <c r="B46" s="4" t="s">
        <v>31</v>
      </c>
      <c r="C46" s="5">
        <v>3</v>
      </c>
      <c r="D46" s="5">
        <v>8</v>
      </c>
      <c r="E46" s="6">
        <f t="shared" si="3"/>
        <v>1.6666666666666667</v>
      </c>
    </row>
    <row r="47" spans="2:5" ht="20.100000000000001" customHeight="1" thickBot="1" x14ac:dyDescent="0.25">
      <c r="B47" s="4" t="s">
        <v>32</v>
      </c>
      <c r="C47" s="5">
        <v>267</v>
      </c>
      <c r="D47" s="5">
        <v>331</v>
      </c>
      <c r="E47" s="6">
        <f t="shared" si="3"/>
        <v>0.23970037453183521</v>
      </c>
    </row>
    <row r="48" spans="2:5" ht="20.100000000000001" customHeight="1" thickBot="1" x14ac:dyDescent="0.25">
      <c r="B48" s="4" t="s">
        <v>35</v>
      </c>
      <c r="C48" s="5">
        <v>162</v>
      </c>
      <c r="D48" s="5">
        <v>229</v>
      </c>
      <c r="E48" s="6">
        <f t="shared" si="3"/>
        <v>0.41358024691358025</v>
      </c>
    </row>
    <row r="49" spans="2:5" ht="20.100000000000001" customHeight="1" thickBot="1" x14ac:dyDescent="0.25">
      <c r="B49" s="4" t="s">
        <v>67</v>
      </c>
      <c r="C49" s="5">
        <v>36</v>
      </c>
      <c r="D49" s="5">
        <v>125</v>
      </c>
      <c r="E49" s="6">
        <f t="shared" si="3"/>
        <v>2.4722222222222223</v>
      </c>
    </row>
    <row r="50" spans="2:5" ht="20.100000000000001" customHeight="1" collapsed="1" thickBot="1" x14ac:dyDescent="0.25">
      <c r="B50" s="4" t="s">
        <v>36</v>
      </c>
      <c r="C50" s="6">
        <f>C44/(C44+C45)</f>
        <v>0.97023809523809523</v>
      </c>
      <c r="D50" s="6">
        <f>D44/(D44+D45)</f>
        <v>0.96531791907514453</v>
      </c>
      <c r="E50" s="6">
        <f t="shared" si="3"/>
        <v>-5.0711018121209735E-3</v>
      </c>
    </row>
    <row r="51" spans="2:5" ht="20.100000000000001" customHeight="1" thickBot="1" x14ac:dyDescent="0.25">
      <c r="B51" s="4" t="s">
        <v>37</v>
      </c>
      <c r="C51" s="6">
        <f>C47/(C46+C47)</f>
        <v>0.98888888888888893</v>
      </c>
      <c r="D51" s="6">
        <f t="shared" ref="D51" si="4">D47/(D46+D47)</f>
        <v>0.97640117994100295</v>
      </c>
      <c r="E51" s="6">
        <f t="shared" si="3"/>
        <v>-1.2628020284379078E-2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172</v>
      </c>
      <c r="D58" s="5">
        <v>173</v>
      </c>
      <c r="E58" s="6">
        <f>IF(C58&gt;0,(D58-C58)/C58,"-")</f>
        <v>5.8139534883720929E-3</v>
      </c>
    </row>
    <row r="59" spans="2:5" ht="20.100000000000001" customHeight="1" thickBot="1" x14ac:dyDescent="0.25">
      <c r="B59" s="4" t="s">
        <v>41</v>
      </c>
      <c r="C59" s="5">
        <v>115</v>
      </c>
      <c r="D59" s="5">
        <v>121</v>
      </c>
      <c r="E59" s="6">
        <f t="shared" ref="E59:E63" si="5">IF(C59&gt;0,(D59-C59)/C59,"-")</f>
        <v>5.2173913043478258E-2</v>
      </c>
    </row>
    <row r="60" spans="2:5" ht="20.100000000000001" customHeight="1" thickBot="1" x14ac:dyDescent="0.25">
      <c r="B60" s="4" t="s">
        <v>42</v>
      </c>
      <c r="C60" s="5">
        <v>50</v>
      </c>
      <c r="D60" s="5">
        <v>46</v>
      </c>
      <c r="E60" s="6">
        <f t="shared" si="5"/>
        <v>-0.08</v>
      </c>
    </row>
    <row r="61" spans="2:5" ht="20.100000000000001" customHeight="1" collapsed="1" thickBot="1" x14ac:dyDescent="0.25">
      <c r="B61" s="4" t="s">
        <v>98</v>
      </c>
      <c r="C61" s="6">
        <f>(C59+C60)/C58</f>
        <v>0.95930232558139539</v>
      </c>
      <c r="D61" s="6">
        <f>(D59+D60)/D58</f>
        <v>0.96531791907514453</v>
      </c>
      <c r="E61" s="6">
        <f t="shared" si="5"/>
        <v>6.2708004904536473E-3</v>
      </c>
    </row>
    <row r="62" spans="2:5" ht="20.100000000000001" customHeight="1" thickBot="1" x14ac:dyDescent="0.25">
      <c r="B62" s="4" t="s">
        <v>39</v>
      </c>
      <c r="C62" s="6">
        <v>0.94262295081967218</v>
      </c>
      <c r="D62" s="6">
        <v>0.96031746031746035</v>
      </c>
      <c r="E62" s="6">
        <f t="shared" si="5"/>
        <v>1.8771566597653534E-2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0.97872340425531912</v>
      </c>
      <c r="E63" s="6">
        <f t="shared" si="5"/>
        <v>-2.1276595744680882E-2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935</v>
      </c>
      <c r="D70" s="5">
        <v>1049</v>
      </c>
      <c r="E70" s="6">
        <f>IF(C70&gt;0,(D70-C70)/C70,"-")</f>
        <v>0.12192513368983957</v>
      </c>
    </row>
    <row r="71" spans="2:5" ht="20.100000000000001" customHeight="1" thickBot="1" x14ac:dyDescent="0.25">
      <c r="B71" s="4" t="s">
        <v>45</v>
      </c>
      <c r="C71" s="5">
        <v>320</v>
      </c>
      <c r="D71" s="5">
        <v>326</v>
      </c>
      <c r="E71" s="6">
        <f t="shared" ref="E71:E77" si="6">IF(C71&gt;0,(D71-C71)/C71,"-")</f>
        <v>1.8749999999999999E-2</v>
      </c>
    </row>
    <row r="72" spans="2:5" ht="20.100000000000001" customHeight="1" thickBot="1" x14ac:dyDescent="0.25">
      <c r="B72" s="4" t="s">
        <v>43</v>
      </c>
      <c r="C72" s="5">
        <v>6</v>
      </c>
      <c r="D72" s="5">
        <v>5</v>
      </c>
      <c r="E72" s="6">
        <f t="shared" si="6"/>
        <v>-0.16666666666666666</v>
      </c>
    </row>
    <row r="73" spans="2:5" ht="20.100000000000001" customHeight="1" thickBot="1" x14ac:dyDescent="0.25">
      <c r="B73" s="4" t="s">
        <v>46</v>
      </c>
      <c r="C73" s="5">
        <v>397</v>
      </c>
      <c r="D73" s="5">
        <v>446</v>
      </c>
      <c r="E73" s="6">
        <f t="shared" si="6"/>
        <v>0.12342569269521411</v>
      </c>
    </row>
    <row r="74" spans="2:5" ht="20.100000000000001" customHeight="1" thickBot="1" x14ac:dyDescent="0.25">
      <c r="B74" s="4" t="s">
        <v>47</v>
      </c>
      <c r="C74" s="5">
        <v>179</v>
      </c>
      <c r="D74" s="5">
        <v>244</v>
      </c>
      <c r="E74" s="6">
        <f t="shared" si="6"/>
        <v>0.36312849162011174</v>
      </c>
    </row>
    <row r="75" spans="2:5" ht="20.100000000000001" customHeight="1" thickBot="1" x14ac:dyDescent="0.25">
      <c r="B75" s="4" t="s">
        <v>48</v>
      </c>
      <c r="C75" s="5">
        <v>32</v>
      </c>
      <c r="D75" s="5">
        <v>28</v>
      </c>
      <c r="E75" s="6">
        <f t="shared" si="6"/>
        <v>-0.125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85</v>
      </c>
      <c r="D90" s="5">
        <v>112</v>
      </c>
      <c r="E90" s="6">
        <f>IF(C90&gt;0,(D90-C90)/C90,"-")</f>
        <v>0.31764705882352939</v>
      </c>
    </row>
    <row r="91" spans="2:5" ht="29.25" thickBot="1" x14ac:dyDescent="0.25">
      <c r="B91" s="4" t="s">
        <v>52</v>
      </c>
      <c r="C91" s="5">
        <v>67</v>
      </c>
      <c r="D91" s="5">
        <v>34</v>
      </c>
      <c r="E91" s="6">
        <f t="shared" ref="E91:E93" si="7">IF(C91&gt;0,(D91-C91)/C91,"-")</f>
        <v>-0.4925373134328358</v>
      </c>
    </row>
    <row r="92" spans="2:5" ht="29.25" customHeight="1" thickBot="1" x14ac:dyDescent="0.25">
      <c r="B92" s="4" t="s">
        <v>53</v>
      </c>
      <c r="C92" s="5">
        <v>32</v>
      </c>
      <c r="D92" s="5">
        <v>34</v>
      </c>
      <c r="E92" s="6">
        <f t="shared" si="7"/>
        <v>6.25E-2</v>
      </c>
    </row>
    <row r="93" spans="2:5" ht="29.25" customHeight="1" thickBot="1" x14ac:dyDescent="0.25">
      <c r="B93" s="4" t="s">
        <v>54</v>
      </c>
      <c r="C93" s="6">
        <f>(C90+C91)/(C90+C91+C92)</f>
        <v>0.82608695652173914</v>
      </c>
      <c r="D93" s="6">
        <f>(D90+D91)/(D90+D91+D92)</f>
        <v>0.81111111111111112</v>
      </c>
      <c r="E93" s="6">
        <f t="shared" si="7"/>
        <v>-1.8128654970760234E-2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185</v>
      </c>
      <c r="D100" s="5">
        <v>180</v>
      </c>
      <c r="E100" s="6">
        <f>IF(C100&gt;0,(D100-C100)/C100,"-")</f>
        <v>-2.7027027027027029E-2</v>
      </c>
    </row>
    <row r="101" spans="2:5" ht="20.100000000000001" customHeight="1" thickBot="1" x14ac:dyDescent="0.25">
      <c r="B101" s="4" t="s">
        <v>41</v>
      </c>
      <c r="C101" s="5">
        <v>131</v>
      </c>
      <c r="D101" s="5">
        <v>126</v>
      </c>
      <c r="E101" s="6">
        <f t="shared" ref="E101:E105" si="8">IF(C101&gt;0,(D101-C101)/C101,"-")</f>
        <v>-3.8167938931297711E-2</v>
      </c>
    </row>
    <row r="102" spans="2:5" ht="20.100000000000001" customHeight="1" thickBot="1" x14ac:dyDescent="0.25">
      <c r="B102" s="4" t="s">
        <v>42</v>
      </c>
      <c r="C102" s="5">
        <v>22</v>
      </c>
      <c r="D102" s="5">
        <v>20</v>
      </c>
      <c r="E102" s="6">
        <f t="shared" si="8"/>
        <v>-9.0909090909090912E-2</v>
      </c>
    </row>
    <row r="103" spans="2:5" ht="20.100000000000001" customHeight="1" thickBot="1" x14ac:dyDescent="0.25">
      <c r="B103" s="4" t="s">
        <v>98</v>
      </c>
      <c r="C103" s="6">
        <f>(C101+C102)/C100</f>
        <v>0.82702702702702702</v>
      </c>
      <c r="D103" s="6">
        <f>(D101+D102)/D100</f>
        <v>0.81111111111111112</v>
      </c>
      <c r="E103" s="6">
        <f t="shared" si="8"/>
        <v>-1.9244734931009422E-2</v>
      </c>
    </row>
    <row r="104" spans="2:5" ht="20.100000000000001" customHeight="1" thickBot="1" x14ac:dyDescent="0.25">
      <c r="B104" s="4" t="s">
        <v>39</v>
      </c>
      <c r="C104" s="6">
        <v>0.82389937106918243</v>
      </c>
      <c r="D104" s="6">
        <v>0.82894736842105265</v>
      </c>
      <c r="E104" s="6">
        <f t="shared" si="8"/>
        <v>6.1269586179188238E-3</v>
      </c>
    </row>
    <row r="105" spans="2:5" ht="20.100000000000001" customHeight="1" thickBot="1" x14ac:dyDescent="0.25">
      <c r="B105" s="4" t="s">
        <v>40</v>
      </c>
      <c r="C105" s="6">
        <v>0.84615384615384615</v>
      </c>
      <c r="D105" s="6">
        <v>0.7142857142857143</v>
      </c>
      <c r="E105" s="6">
        <f t="shared" si="8"/>
        <v>-0.15584415584415581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206</v>
      </c>
      <c r="D112" s="5">
        <v>226</v>
      </c>
      <c r="E112" s="6">
        <f>IF(C112&gt;0,(D112-C112)/C112,"-")</f>
        <v>9.7087378640776698E-2</v>
      </c>
    </row>
    <row r="113" spans="2:14" ht="15" thickBot="1" x14ac:dyDescent="0.25">
      <c r="B113" s="4" t="s">
        <v>56</v>
      </c>
      <c r="C113" s="5">
        <v>121</v>
      </c>
      <c r="D113" s="5">
        <v>134</v>
      </c>
      <c r="E113" s="6">
        <f t="shared" ref="E113:E114" si="9">IF(C113&gt;0,(D113-C113)/C113,"-")</f>
        <v>0.10743801652892562</v>
      </c>
    </row>
    <row r="114" spans="2:14" ht="15" thickBot="1" x14ac:dyDescent="0.25">
      <c r="B114" s="4" t="s">
        <v>57</v>
      </c>
      <c r="C114" s="5">
        <v>85</v>
      </c>
      <c r="D114" s="5">
        <v>92</v>
      </c>
      <c r="E114" s="6">
        <f t="shared" si="9"/>
        <v>8.2352941176470587E-2</v>
      </c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1</v>
      </c>
      <c r="E128" s="10">
        <v>0</v>
      </c>
      <c r="F128" s="10">
        <v>3</v>
      </c>
      <c r="G128" s="10">
        <v>0</v>
      </c>
      <c r="H128" s="10">
        <v>1</v>
      </c>
      <c r="I128" s="10">
        <v>0</v>
      </c>
      <c r="J128" s="10">
        <v>1</v>
      </c>
      <c r="K128" s="6">
        <f>IF(C128=0,"-",(G128-C128)/C128)</f>
        <v>-1</v>
      </c>
      <c r="L128" s="6">
        <f t="shared" ref="L128:N133" si="10">IF(D128=0,"-",(H128-D128)/D128)</f>
        <v>0</v>
      </c>
      <c r="M128" s="6" t="str">
        <f t="shared" si="10"/>
        <v>-</v>
      </c>
      <c r="N128" s="6">
        <f t="shared" si="10"/>
        <v>-0.66666666666666663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1</v>
      </c>
      <c r="E133" s="10">
        <v>0</v>
      </c>
      <c r="F133" s="10">
        <v>4</v>
      </c>
      <c r="G133" s="10">
        <v>1</v>
      </c>
      <c r="H133" s="10">
        <v>1</v>
      </c>
      <c r="I133" s="10">
        <v>0</v>
      </c>
      <c r="J133" s="10">
        <v>2</v>
      </c>
      <c r="K133" s="6">
        <f t="shared" si="11"/>
        <v>-0.66666666666666663</v>
      </c>
      <c r="L133" s="6">
        <f t="shared" si="10"/>
        <v>0</v>
      </c>
      <c r="M133" s="6" t="str">
        <f t="shared" si="10"/>
        <v>-</v>
      </c>
      <c r="N133" s="6">
        <f t="shared" si="10"/>
        <v>-0.5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0.75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0.5</v>
      </c>
      <c r="K134" s="6" t="str">
        <f>IF(OR(C134="-",G134="-"),"-",(G134-C134)/C134)</f>
        <v>-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-0.33333333333333331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2</v>
      </c>
      <c r="F144" s="10">
        <v>2</v>
      </c>
      <c r="G144" s="10">
        <v>3</v>
      </c>
      <c r="H144" s="10">
        <v>0</v>
      </c>
      <c r="I144" s="10">
        <v>3</v>
      </c>
      <c r="J144" s="10">
        <v>6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0.5</v>
      </c>
      <c r="N144" s="6">
        <f t="shared" si="15"/>
        <v>2</v>
      </c>
    </row>
    <row r="145" spans="2:14" ht="15" thickBot="1" x14ac:dyDescent="0.25">
      <c r="B145" s="4" t="s">
        <v>73</v>
      </c>
      <c r="C145" s="10">
        <v>32</v>
      </c>
      <c r="D145" s="10">
        <v>0</v>
      </c>
      <c r="E145" s="10">
        <v>8</v>
      </c>
      <c r="F145" s="10">
        <v>40</v>
      </c>
      <c r="G145" s="10">
        <v>9</v>
      </c>
      <c r="H145" s="10">
        <v>0</v>
      </c>
      <c r="I145" s="10">
        <v>8</v>
      </c>
      <c r="J145" s="10">
        <v>17</v>
      </c>
      <c r="K145" s="6">
        <f t="shared" si="16"/>
        <v>-0.71875</v>
      </c>
      <c r="L145" s="6" t="str">
        <f t="shared" si="15"/>
        <v>-</v>
      </c>
      <c r="M145" s="6">
        <f t="shared" si="15"/>
        <v>0</v>
      </c>
      <c r="N145" s="6">
        <f t="shared" si="15"/>
        <v>-0.57499999999999996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2</v>
      </c>
      <c r="F146" s="10">
        <v>6</v>
      </c>
      <c r="G146" s="10">
        <v>0</v>
      </c>
      <c r="H146" s="10">
        <v>0</v>
      </c>
      <c r="I146" s="10">
        <v>1</v>
      </c>
      <c r="J146" s="10">
        <v>1</v>
      </c>
      <c r="K146" s="6">
        <f t="shared" si="16"/>
        <v>-1</v>
      </c>
      <c r="L146" s="6" t="str">
        <f t="shared" si="15"/>
        <v>-</v>
      </c>
      <c r="M146" s="6">
        <f t="shared" si="15"/>
        <v>-0.5</v>
      </c>
      <c r="N146" s="6">
        <f t="shared" si="15"/>
        <v>-0.83333333333333337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0</v>
      </c>
      <c r="F147" s="10">
        <v>2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38</v>
      </c>
      <c r="D148" s="10">
        <v>0</v>
      </c>
      <c r="E148" s="10">
        <v>12</v>
      </c>
      <c r="F148" s="10">
        <v>50</v>
      </c>
      <c r="G148" s="10">
        <v>12</v>
      </c>
      <c r="H148" s="10">
        <v>0</v>
      </c>
      <c r="I148" s="10">
        <v>12</v>
      </c>
      <c r="J148" s="10">
        <v>24</v>
      </c>
      <c r="K148" s="6">
        <f t="shared" ref="K148" si="17">IF(C148=0,"-",(G148-C148)/C148)</f>
        <v>-0.68421052631578949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-0.52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0.5</v>
      </c>
      <c r="F150" s="6">
        <f t="shared" si="21"/>
        <v>0.25</v>
      </c>
      <c r="G150" s="6">
        <f t="shared" si="21"/>
        <v>1</v>
      </c>
      <c r="H150" s="6" t="str">
        <f t="shared" si="21"/>
        <v>-</v>
      </c>
      <c r="I150" s="6">
        <f t="shared" si="21"/>
        <v>0.75</v>
      </c>
      <c r="J150" s="6">
        <f t="shared" si="21"/>
        <v>0.8571428571428571</v>
      </c>
      <c r="K150" s="6" t="str">
        <f>IF(OR(C150="-",G150="-"),"-",(G150-C150)/C150)</f>
        <v>-</v>
      </c>
      <c r="L150" s="6" t="str">
        <f t="shared" si="22"/>
        <v>-</v>
      </c>
      <c r="M150" s="6">
        <f t="shared" si="22"/>
        <v>0.5</v>
      </c>
      <c r="N150" s="6">
        <f t="shared" si="22"/>
        <v>2.4285714285714284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36</v>
      </c>
      <c r="D157" s="19">
        <v>9</v>
      </c>
      <c r="E157" s="18">
        <f>IF(C157=0,"-",(D157-C157)/C157)</f>
        <v>-0.75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3</v>
      </c>
      <c r="E158" s="18">
        <f t="shared" ref="E158:E159" si="23">IF(C158=0,"-",(D158-C158)/C158)</f>
        <v>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0.94736842105263153</v>
      </c>
      <c r="D160" s="18">
        <f>IF(D157=0,"-",D157/(D157+D158+D159))</f>
        <v>0.75</v>
      </c>
      <c r="E160" s="18">
        <f>IF(OR(C160="-",D160="-"),"-",(D160-C160)/C160)</f>
        <v>-0.20833333333333329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2</v>
      </c>
      <c r="E166" s="6">
        <f t="shared" ref="E166:E168" si="24"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si="24"/>
        <v>0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0.5</v>
      </c>
      <c r="E169" s="6">
        <f t="shared" ref="E169:E171" si="25">IF(OR(C169="-",D169="-"),"-",(D169-C169)/C169)</f>
        <v>-0.33333333333333331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0.5</v>
      </c>
      <c r="E170" s="6">
        <f t="shared" si="25"/>
        <v>-0.5</v>
      </c>
    </row>
    <row r="171" spans="2:14" ht="20.100000000000001" customHeight="1" thickBot="1" x14ac:dyDescent="0.25">
      <c r="B171" s="4" t="s">
        <v>40</v>
      </c>
      <c r="C171" s="6">
        <v>0.66666666666666663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10" ht="15" thickBot="1" x14ac:dyDescent="0.25">
      <c r="B178" s="15" t="s">
        <v>81</v>
      </c>
      <c r="C178" s="5">
        <v>5</v>
      </c>
      <c r="D178" s="5">
        <v>3</v>
      </c>
      <c r="E178" s="6">
        <f>IF(C178=0,"-",(D178-C178)/C178)</f>
        <v>-0.4</v>
      </c>
      <c r="H178" s="13"/>
    </row>
    <row r="179" spans="2:10" ht="15" thickBot="1" x14ac:dyDescent="0.25">
      <c r="B179" s="4" t="s">
        <v>43</v>
      </c>
      <c r="C179" s="5">
        <v>4</v>
      </c>
      <c r="D179" s="5">
        <v>1</v>
      </c>
      <c r="E179" s="6">
        <f t="shared" ref="E179:E185" si="26">IF(C179=0,"-",(D179-C179)/C179)</f>
        <v>-0.75</v>
      </c>
      <c r="H179" s="13"/>
    </row>
    <row r="180" spans="2:10" ht="15" thickBot="1" x14ac:dyDescent="0.25">
      <c r="B180" s="4" t="s">
        <v>47</v>
      </c>
      <c r="C180" s="5">
        <v>1</v>
      </c>
      <c r="D180" s="5">
        <v>2</v>
      </c>
      <c r="E180" s="6">
        <f t="shared" si="26"/>
        <v>1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54</v>
      </c>
      <c r="D182" s="5">
        <v>27</v>
      </c>
      <c r="E182" s="6">
        <f t="shared" si="26"/>
        <v>-0.5</v>
      </c>
      <c r="H182" s="13"/>
    </row>
    <row r="183" spans="2:10" ht="15" thickBot="1" x14ac:dyDescent="0.25">
      <c r="B183" s="4" t="s">
        <v>47</v>
      </c>
      <c r="C183" s="5">
        <v>42</v>
      </c>
      <c r="D183" s="5">
        <v>15</v>
      </c>
      <c r="E183" s="6">
        <f t="shared" si="26"/>
        <v>-0.6428571428571429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12</v>
      </c>
      <c r="D185" s="5">
        <v>12</v>
      </c>
      <c r="E185" s="6">
        <f t="shared" si="26"/>
        <v>0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1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9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1</v>
      </c>
      <c r="D222" s="5">
        <v>1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2</v>
      </c>
      <c r="D223" s="5">
        <v>8</v>
      </c>
      <c r="E223" s="6">
        <f t="shared" si="30"/>
        <v>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1793</v>
      </c>
      <c r="D14" s="5">
        <v>1562</v>
      </c>
      <c r="E14" s="6">
        <f>IF(C14&gt;0,(D14-C14)/C14)</f>
        <v>-0.12883435582822086</v>
      </c>
    </row>
    <row r="15" spans="1:5" ht="20.100000000000001" customHeight="1" thickBot="1" x14ac:dyDescent="0.25">
      <c r="B15" s="4" t="s">
        <v>17</v>
      </c>
      <c r="C15" s="5">
        <v>1686</v>
      </c>
      <c r="D15" s="5">
        <v>1436</v>
      </c>
      <c r="E15" s="6">
        <f t="shared" ref="E15:E25" si="0">IF(C15&gt;0,(D15-C15)/C15)</f>
        <v>-0.14827995255041518</v>
      </c>
    </row>
    <row r="16" spans="1:5" ht="20.100000000000001" customHeight="1" thickBot="1" x14ac:dyDescent="0.25">
      <c r="B16" s="4" t="s">
        <v>18</v>
      </c>
      <c r="C16" s="5">
        <v>944</v>
      </c>
      <c r="D16" s="5">
        <v>828</v>
      </c>
      <c r="E16" s="6">
        <f t="shared" si="0"/>
        <v>-0.1228813559322034</v>
      </c>
    </row>
    <row r="17" spans="2:5" ht="20.100000000000001" customHeight="1" thickBot="1" x14ac:dyDescent="0.25">
      <c r="B17" s="4" t="s">
        <v>19</v>
      </c>
      <c r="C17" s="5">
        <v>742</v>
      </c>
      <c r="D17" s="5">
        <v>608</v>
      </c>
      <c r="E17" s="6">
        <f t="shared" si="0"/>
        <v>-0.18059299191374664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1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0.44009489916963229</v>
      </c>
      <c r="D20" s="6">
        <f>D17/D15</f>
        <v>0.42339832869080779</v>
      </c>
      <c r="E20" s="6">
        <f t="shared" si="0"/>
        <v>-3.7938568500401761E-2</v>
      </c>
    </row>
    <row r="21" spans="2:5" ht="30" customHeight="1" thickBot="1" x14ac:dyDescent="0.25">
      <c r="B21" s="4" t="s">
        <v>23</v>
      </c>
      <c r="C21" s="5">
        <v>223</v>
      </c>
      <c r="D21" s="5">
        <v>241</v>
      </c>
      <c r="E21" s="6">
        <f t="shared" si="0"/>
        <v>8.0717488789237665E-2</v>
      </c>
    </row>
    <row r="22" spans="2:5" ht="20.100000000000001" customHeight="1" thickBot="1" x14ac:dyDescent="0.25">
      <c r="B22" s="4" t="s">
        <v>24</v>
      </c>
      <c r="C22" s="5">
        <v>142</v>
      </c>
      <c r="D22" s="5">
        <v>139</v>
      </c>
      <c r="E22" s="6">
        <f t="shared" si="0"/>
        <v>-2.1126760563380281E-2</v>
      </c>
    </row>
    <row r="23" spans="2:5" ht="20.100000000000001" customHeight="1" thickBot="1" x14ac:dyDescent="0.25">
      <c r="B23" s="4" t="s">
        <v>25</v>
      </c>
      <c r="C23" s="5">
        <v>81</v>
      </c>
      <c r="D23" s="5">
        <v>102</v>
      </c>
      <c r="E23" s="6">
        <f t="shared" si="0"/>
        <v>0.25925925925925924</v>
      </c>
    </row>
    <row r="24" spans="2:5" ht="20.100000000000001" customHeight="1" thickBot="1" x14ac:dyDescent="0.25">
      <c r="B24" s="4" t="s">
        <v>21</v>
      </c>
      <c r="C24" s="6">
        <f>C23/C21</f>
        <v>0.3632286995515695</v>
      </c>
      <c r="D24" s="6">
        <f t="shared" ref="D24" si="1">D23/D21</f>
        <v>0.42323651452282157</v>
      </c>
      <c r="E24" s="6">
        <f t="shared" si="0"/>
        <v>0.16520670047641003</v>
      </c>
    </row>
    <row r="25" spans="2:5" ht="20.100000000000001" customHeight="1" thickBot="1" x14ac:dyDescent="0.25">
      <c r="B25" s="7" t="s">
        <v>26</v>
      </c>
      <c r="C25" s="6">
        <v>0.27287823415736306</v>
      </c>
      <c r="D25" s="6">
        <v>0.23241586254446814</v>
      </c>
      <c r="E25" s="6">
        <f t="shared" si="0"/>
        <v>-0.14827995255041534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394</v>
      </c>
      <c r="D34" s="5">
        <v>322</v>
      </c>
      <c r="E34" s="6">
        <f>IF(C34&gt;0,(D34-C34)/C34,"-")</f>
        <v>-0.18274111675126903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320</v>
      </c>
      <c r="D36" s="5">
        <v>253</v>
      </c>
      <c r="E36" s="6">
        <f t="shared" si="2"/>
        <v>-0.20937500000000001</v>
      </c>
    </row>
    <row r="37" spans="2:5" ht="20.100000000000001" customHeight="1" thickBot="1" x14ac:dyDescent="0.25">
      <c r="B37" s="4" t="s">
        <v>30</v>
      </c>
      <c r="C37" s="5">
        <v>75</v>
      </c>
      <c r="D37" s="5">
        <v>69</v>
      </c>
      <c r="E37" s="6">
        <f t="shared" si="2"/>
        <v>-0.08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267</v>
      </c>
      <c r="D44" s="5">
        <v>212</v>
      </c>
      <c r="E44" s="6">
        <f>IF(C44&gt;0,(D44-C44)/C44,"-")</f>
        <v>-0.20599250936329588</v>
      </c>
    </row>
    <row r="45" spans="2:5" ht="20.100000000000001" customHeight="1" thickBot="1" x14ac:dyDescent="0.25">
      <c r="B45" s="4" t="s">
        <v>34</v>
      </c>
      <c r="C45" s="5">
        <v>4</v>
      </c>
      <c r="D45" s="5">
        <v>20</v>
      </c>
      <c r="E45" s="6">
        <f t="shared" ref="E45:E51" si="3">IF(C45&gt;0,(D45-C45)/C45,"-")</f>
        <v>4</v>
      </c>
    </row>
    <row r="46" spans="2:5" ht="20.100000000000001" customHeight="1" thickBot="1" x14ac:dyDescent="0.25">
      <c r="B46" s="4" t="s">
        <v>31</v>
      </c>
      <c r="C46" s="5">
        <v>24</v>
      </c>
      <c r="D46" s="5">
        <v>34</v>
      </c>
      <c r="E46" s="6">
        <f t="shared" si="3"/>
        <v>0.41666666666666669</v>
      </c>
    </row>
    <row r="47" spans="2:5" ht="20.100000000000001" customHeight="1" thickBot="1" x14ac:dyDescent="0.25">
      <c r="B47" s="4" t="s">
        <v>32</v>
      </c>
      <c r="C47" s="5">
        <v>791</v>
      </c>
      <c r="D47" s="5">
        <v>604</v>
      </c>
      <c r="E47" s="6">
        <f t="shared" si="3"/>
        <v>-0.23640960809102401</v>
      </c>
    </row>
    <row r="48" spans="2:5" ht="20.100000000000001" customHeight="1" thickBot="1" x14ac:dyDescent="0.25">
      <c r="B48" s="4" t="s">
        <v>35</v>
      </c>
      <c r="C48" s="5">
        <v>271</v>
      </c>
      <c r="D48" s="5">
        <v>317</v>
      </c>
      <c r="E48" s="6">
        <f t="shared" si="3"/>
        <v>0.16974169741697417</v>
      </c>
    </row>
    <row r="49" spans="2:5" ht="20.100000000000001" customHeight="1" thickBot="1" x14ac:dyDescent="0.25">
      <c r="B49" s="4" t="s">
        <v>67</v>
      </c>
      <c r="C49" s="5">
        <v>410</v>
      </c>
      <c r="D49" s="5">
        <v>180</v>
      </c>
      <c r="E49" s="6">
        <f t="shared" si="3"/>
        <v>-0.56097560975609762</v>
      </c>
    </row>
    <row r="50" spans="2:5" ht="20.100000000000001" customHeight="1" collapsed="1" thickBot="1" x14ac:dyDescent="0.25">
      <c r="B50" s="4" t="s">
        <v>36</v>
      </c>
      <c r="C50" s="6">
        <f>C44/(C44+C45)</f>
        <v>0.98523985239852396</v>
      </c>
      <c r="D50" s="6">
        <f>D44/(D44+D45)</f>
        <v>0.91379310344827591</v>
      </c>
      <c r="E50" s="6">
        <f t="shared" si="3"/>
        <v>-7.2517112230401581E-2</v>
      </c>
    </row>
    <row r="51" spans="2:5" ht="20.100000000000001" customHeight="1" thickBot="1" x14ac:dyDescent="0.25">
      <c r="B51" s="4" t="s">
        <v>37</v>
      </c>
      <c r="C51" s="6">
        <f>C47/(C46+C47)</f>
        <v>0.97055214723926375</v>
      </c>
      <c r="D51" s="6">
        <f t="shared" ref="D51" si="4">D47/(D46+D47)</f>
        <v>0.94670846394984332</v>
      </c>
      <c r="E51" s="6">
        <f t="shared" si="3"/>
        <v>-2.4567132592765686E-2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271</v>
      </c>
      <c r="D58" s="5">
        <v>232</v>
      </c>
      <c r="E58" s="6">
        <f>IF(C58&gt;0,(D58-C58)/C58,"-")</f>
        <v>-0.14391143911439114</v>
      </c>
    </row>
    <row r="59" spans="2:5" ht="20.100000000000001" customHeight="1" thickBot="1" x14ac:dyDescent="0.25">
      <c r="B59" s="4" t="s">
        <v>41</v>
      </c>
      <c r="C59" s="5">
        <v>154</v>
      </c>
      <c r="D59" s="5">
        <v>120</v>
      </c>
      <c r="E59" s="6">
        <f t="shared" ref="E59:E63" si="5">IF(C59&gt;0,(D59-C59)/C59,"-")</f>
        <v>-0.22077922077922077</v>
      </c>
    </row>
    <row r="60" spans="2:5" ht="20.100000000000001" customHeight="1" thickBot="1" x14ac:dyDescent="0.25">
      <c r="B60" s="4" t="s">
        <v>42</v>
      </c>
      <c r="C60" s="5">
        <v>113</v>
      </c>
      <c r="D60" s="5">
        <v>92</v>
      </c>
      <c r="E60" s="6">
        <f t="shared" si="5"/>
        <v>-0.18584070796460178</v>
      </c>
    </row>
    <row r="61" spans="2:5" ht="20.100000000000001" customHeight="1" collapsed="1" thickBot="1" x14ac:dyDescent="0.25">
      <c r="B61" s="4" t="s">
        <v>98</v>
      </c>
      <c r="C61" s="6">
        <f>(C59+C60)/C58</f>
        <v>0.98523985239852396</v>
      </c>
      <c r="D61" s="6">
        <f>(D59+D60)/D58</f>
        <v>0.91379310344827591</v>
      </c>
      <c r="E61" s="6">
        <f t="shared" si="5"/>
        <v>-7.2517112230401581E-2</v>
      </c>
    </row>
    <row r="62" spans="2:5" ht="20.100000000000001" customHeight="1" thickBot="1" x14ac:dyDescent="0.25">
      <c r="B62" s="4" t="s">
        <v>39</v>
      </c>
      <c r="C62" s="6">
        <v>0.99354838709677418</v>
      </c>
      <c r="D62" s="6">
        <v>0.89552238805970152</v>
      </c>
      <c r="E62" s="6">
        <f t="shared" si="5"/>
        <v>-9.8662531498352343E-2</v>
      </c>
    </row>
    <row r="63" spans="2:5" ht="20.100000000000001" customHeight="1" thickBot="1" x14ac:dyDescent="0.25">
      <c r="B63" s="4" t="s">
        <v>40</v>
      </c>
      <c r="C63" s="6">
        <v>0.97413793103448276</v>
      </c>
      <c r="D63" s="6">
        <v>0.93877551020408168</v>
      </c>
      <c r="E63" s="6">
        <f t="shared" si="5"/>
        <v>-3.6301246162181645E-2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1534</v>
      </c>
      <c r="D70" s="5">
        <v>1483</v>
      </c>
      <c r="E70" s="6">
        <f>IF(C70&gt;0,(D70-C70)/C70,"-")</f>
        <v>-3.3246414602346806E-2</v>
      </c>
    </row>
    <row r="71" spans="2:5" ht="20.100000000000001" customHeight="1" thickBot="1" x14ac:dyDescent="0.25">
      <c r="B71" s="4" t="s">
        <v>45</v>
      </c>
      <c r="C71" s="5">
        <v>537</v>
      </c>
      <c r="D71" s="5">
        <v>466</v>
      </c>
      <c r="E71" s="6">
        <f t="shared" ref="E71:E77" si="6">IF(C71&gt;0,(D71-C71)/C71,"-")</f>
        <v>-0.13221601489757914</v>
      </c>
    </row>
    <row r="72" spans="2:5" ht="20.100000000000001" customHeight="1" thickBot="1" x14ac:dyDescent="0.25">
      <c r="B72" s="4" t="s">
        <v>43</v>
      </c>
      <c r="C72" s="5">
        <v>4</v>
      </c>
      <c r="D72" s="5">
        <v>4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653</v>
      </c>
      <c r="D73" s="5">
        <v>667</v>
      </c>
      <c r="E73" s="6">
        <f t="shared" si="6"/>
        <v>2.1439509954058193E-2</v>
      </c>
    </row>
    <row r="74" spans="2:5" ht="20.100000000000001" customHeight="1" thickBot="1" x14ac:dyDescent="0.25">
      <c r="B74" s="4" t="s">
        <v>47</v>
      </c>
      <c r="C74" s="5">
        <v>287</v>
      </c>
      <c r="D74" s="5">
        <v>277</v>
      </c>
      <c r="E74" s="6">
        <f t="shared" si="6"/>
        <v>-3.484320557491289E-2</v>
      </c>
    </row>
    <row r="75" spans="2:5" ht="20.100000000000001" customHeight="1" thickBot="1" x14ac:dyDescent="0.25">
      <c r="B75" s="4" t="s">
        <v>48</v>
      </c>
      <c r="C75" s="5">
        <v>53</v>
      </c>
      <c r="D75" s="5">
        <v>69</v>
      </c>
      <c r="E75" s="6">
        <f t="shared" si="6"/>
        <v>0.30188679245283018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192</v>
      </c>
      <c r="D90" s="5">
        <v>178</v>
      </c>
      <c r="E90" s="6">
        <f>IF(C90&gt;0,(D90-C90)/C90,"-")</f>
        <v>-7.2916666666666671E-2</v>
      </c>
    </row>
    <row r="91" spans="2:5" ht="29.25" thickBot="1" x14ac:dyDescent="0.25">
      <c r="B91" s="4" t="s">
        <v>52</v>
      </c>
      <c r="C91" s="5">
        <v>56</v>
      </c>
      <c r="D91" s="5">
        <v>44</v>
      </c>
      <c r="E91" s="6">
        <f t="shared" ref="E91:E93" si="7">IF(C91&gt;0,(D91-C91)/C91,"-")</f>
        <v>-0.21428571428571427</v>
      </c>
    </row>
    <row r="92" spans="2:5" ht="29.25" customHeight="1" thickBot="1" x14ac:dyDescent="0.25">
      <c r="B92" s="4" t="s">
        <v>53</v>
      </c>
      <c r="C92" s="5">
        <v>58</v>
      </c>
      <c r="D92" s="5">
        <v>47</v>
      </c>
      <c r="E92" s="6">
        <f t="shared" si="7"/>
        <v>-0.18965517241379309</v>
      </c>
    </row>
    <row r="93" spans="2:5" ht="29.25" customHeight="1" thickBot="1" x14ac:dyDescent="0.25">
      <c r="B93" s="4" t="s">
        <v>54</v>
      </c>
      <c r="C93" s="6">
        <f>(C90+C91)/(C90+C91+C92)</f>
        <v>0.81045751633986929</v>
      </c>
      <c r="D93" s="6">
        <f>(D90+D91)/(D90+D91+D92)</f>
        <v>0.82527881040892193</v>
      </c>
      <c r="E93" s="6">
        <f t="shared" si="7"/>
        <v>1.8287564456169785E-2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306</v>
      </c>
      <c r="D100" s="5">
        <v>269</v>
      </c>
      <c r="E100" s="6">
        <f>IF(C100&gt;0,(D100-C100)/C100,"-")</f>
        <v>-0.12091503267973856</v>
      </c>
    </row>
    <row r="101" spans="2:5" ht="20.100000000000001" customHeight="1" thickBot="1" x14ac:dyDescent="0.25">
      <c r="B101" s="4" t="s">
        <v>41</v>
      </c>
      <c r="C101" s="5">
        <v>155</v>
      </c>
      <c r="D101" s="5">
        <v>116</v>
      </c>
      <c r="E101" s="6">
        <f t="shared" ref="E101:E105" si="8">IF(C101&gt;0,(D101-C101)/C101,"-")</f>
        <v>-0.25161290322580643</v>
      </c>
    </row>
    <row r="102" spans="2:5" ht="20.100000000000001" customHeight="1" thickBot="1" x14ac:dyDescent="0.25">
      <c r="B102" s="4" t="s">
        <v>42</v>
      </c>
      <c r="C102" s="5">
        <v>93</v>
      </c>
      <c r="D102" s="5">
        <v>106</v>
      </c>
      <c r="E102" s="6">
        <f t="shared" si="8"/>
        <v>0.13978494623655913</v>
      </c>
    </row>
    <row r="103" spans="2:5" ht="20.100000000000001" customHeight="1" thickBot="1" x14ac:dyDescent="0.25">
      <c r="B103" s="4" t="s">
        <v>98</v>
      </c>
      <c r="C103" s="6">
        <f>(C101+C102)/C100</f>
        <v>0.81045751633986929</v>
      </c>
      <c r="D103" s="6">
        <f>(D101+D102)/D100</f>
        <v>0.82527881040892193</v>
      </c>
      <c r="E103" s="6">
        <f t="shared" si="8"/>
        <v>1.8287564456169785E-2</v>
      </c>
    </row>
    <row r="104" spans="2:5" ht="20.100000000000001" customHeight="1" thickBot="1" x14ac:dyDescent="0.25">
      <c r="B104" s="4" t="s">
        <v>39</v>
      </c>
      <c r="C104" s="6">
        <v>0.81151832460732987</v>
      </c>
      <c r="D104" s="6">
        <v>0.78378378378378377</v>
      </c>
      <c r="E104" s="6">
        <f t="shared" si="8"/>
        <v>-3.4176111595466477E-2</v>
      </c>
    </row>
    <row r="105" spans="2:5" ht="20.100000000000001" customHeight="1" thickBot="1" x14ac:dyDescent="0.25">
      <c r="B105" s="4" t="s">
        <v>40</v>
      </c>
      <c r="C105" s="6">
        <v>0.80869565217391304</v>
      </c>
      <c r="D105" s="6">
        <v>0.87603305785123964</v>
      </c>
      <c r="E105" s="6">
        <f t="shared" si="8"/>
        <v>8.3266684439704933E-2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354</v>
      </c>
      <c r="D112" s="5">
        <v>273</v>
      </c>
      <c r="E112" s="6">
        <f>IF(C112&gt;0,(D112-C112)/C112,"-")</f>
        <v>-0.2288135593220339</v>
      </c>
    </row>
    <row r="113" spans="2:14" ht="15" thickBot="1" x14ac:dyDescent="0.25">
      <c r="B113" s="4" t="s">
        <v>56</v>
      </c>
      <c r="C113" s="5">
        <v>299</v>
      </c>
      <c r="D113" s="5">
        <v>207</v>
      </c>
      <c r="E113" s="6">
        <f t="shared" ref="E113:E114" si="9">IF(C113&gt;0,(D113-C113)/C113,"-")</f>
        <v>-0.30769230769230771</v>
      </c>
    </row>
    <row r="114" spans="2:14" ht="15" thickBot="1" x14ac:dyDescent="0.25">
      <c r="B114" s="4" t="s">
        <v>57</v>
      </c>
      <c r="C114" s="5">
        <v>55</v>
      </c>
      <c r="D114" s="5">
        <v>66</v>
      </c>
      <c r="E114" s="6">
        <f t="shared" si="9"/>
        <v>0.2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1</v>
      </c>
      <c r="F143" s="10">
        <v>2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</v>
      </c>
      <c r="D145" s="10">
        <v>0</v>
      </c>
      <c r="E145" s="10">
        <v>0</v>
      </c>
      <c r="F145" s="10">
        <v>1</v>
      </c>
      <c r="G145" s="10">
        <v>17</v>
      </c>
      <c r="H145" s="10">
        <v>0</v>
      </c>
      <c r="I145" s="10">
        <v>4</v>
      </c>
      <c r="J145" s="10">
        <v>21</v>
      </c>
      <c r="K145" s="6">
        <f t="shared" si="16"/>
        <v>16</v>
      </c>
      <c r="L145" s="6" t="str">
        <f t="shared" si="15"/>
        <v>-</v>
      </c>
      <c r="M145" s="6" t="str">
        <f t="shared" si="15"/>
        <v>-</v>
      </c>
      <c r="N145" s="6">
        <f t="shared" si="15"/>
        <v>20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</v>
      </c>
      <c r="D148" s="10">
        <v>0</v>
      </c>
      <c r="E148" s="10">
        <v>1</v>
      </c>
      <c r="F148" s="10">
        <v>3</v>
      </c>
      <c r="G148" s="10">
        <v>19</v>
      </c>
      <c r="H148" s="10">
        <v>0</v>
      </c>
      <c r="I148" s="10">
        <v>4</v>
      </c>
      <c r="J148" s="10">
        <v>23</v>
      </c>
      <c r="K148" s="6">
        <f t="shared" ref="K148" si="17">IF(C148=0,"-",(G148-C148)/C148)</f>
        <v>8.5</v>
      </c>
      <c r="L148" s="6" t="str">
        <f t="shared" ref="L148" si="18">IF(D148=0,"-",(H148-D148)/D148)</f>
        <v>-</v>
      </c>
      <c r="M148" s="6">
        <f t="shared" ref="M148" si="19">IF(E148=0,"-",(I148-E148)/E148)</f>
        <v>3</v>
      </c>
      <c r="N148" s="6">
        <f t="shared" ref="N148" si="20">IF(F148=0,"-",(J148-F148)/F148)</f>
        <v>6.666666666666667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0.5</v>
      </c>
      <c r="D149" s="6" t="str">
        <f t="shared" si="21"/>
        <v>-</v>
      </c>
      <c r="E149" s="6">
        <f t="shared" si="21"/>
        <v>1</v>
      </c>
      <c r="F149" s="6">
        <f t="shared" si="21"/>
        <v>0.66666666666666663</v>
      </c>
      <c r="G149" s="6">
        <f t="shared" si="21"/>
        <v>5.5555555555555552E-2</v>
      </c>
      <c r="H149" s="6" t="str">
        <f t="shared" si="21"/>
        <v>-</v>
      </c>
      <c r="I149" s="6" t="str">
        <f t="shared" si="21"/>
        <v>-</v>
      </c>
      <c r="J149" s="6">
        <f t="shared" si="21"/>
        <v>4.5454545454545456E-2</v>
      </c>
      <c r="K149" s="6">
        <f>IF(OR(C149="-",G149="-"),"-",(G149-C149)/C149)</f>
        <v>-0.88888888888888884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-0.93181818181818188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1</v>
      </c>
      <c r="H150" s="6" t="str">
        <f t="shared" si="21"/>
        <v>-</v>
      </c>
      <c r="I150" s="6" t="str">
        <f t="shared" si="21"/>
        <v>-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1</v>
      </c>
      <c r="D157" s="19">
        <v>17</v>
      </c>
      <c r="E157" s="18">
        <f>IF(C157=0,"-",(D157-C157)/C157)</f>
        <v>16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2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0.5</v>
      </c>
      <c r="D160" s="18">
        <f>IF(D157=0,"-",D157/(D157+D158+D159))</f>
        <v>0.89473684210526316</v>
      </c>
      <c r="E160" s="18">
        <f>IF(OR(C160="-",D160="-"),"-",(D160-C160)/C160)</f>
        <v>0.78947368421052633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</v>
      </c>
      <c r="D182" s="5">
        <v>23</v>
      </c>
      <c r="E182" s="6">
        <f t="shared" si="26"/>
        <v>2.8333333333333335</v>
      </c>
      <c r="H182" s="13"/>
    </row>
    <row r="183" spans="2:8" ht="15" thickBot="1" x14ac:dyDescent="0.25">
      <c r="B183" s="4" t="s">
        <v>47</v>
      </c>
      <c r="C183" s="5">
        <v>4</v>
      </c>
      <c r="D183" s="5">
        <v>17</v>
      </c>
      <c r="E183" s="6">
        <f t="shared" si="26"/>
        <v>3.25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6</v>
      </c>
      <c r="E185" s="6">
        <f t="shared" si="26"/>
        <v>2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6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6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0</v>
      </c>
      <c r="D200" s="5">
        <v>4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6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5</v>
      </c>
      <c r="E209" s="6">
        <f t="shared" si="28"/>
        <v>4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1</v>
      </c>
      <c r="E210" s="6">
        <f t="shared" si="28"/>
        <v>-0.5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2</v>
      </c>
      <c r="E221" s="6">
        <f t="shared" ref="E221:E223" si="30">IF(C221=0,"-",(D221-C221)/C221)</f>
        <v>-0.66666666666666663</v>
      </c>
    </row>
    <row r="222" spans="2:5" ht="15" thickBot="1" x14ac:dyDescent="0.25">
      <c r="B222" s="16" t="s">
        <v>92</v>
      </c>
      <c r="C222" s="5">
        <v>6</v>
      </c>
      <c r="D222" s="5">
        <v>6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6</v>
      </c>
      <c r="D223" s="5">
        <v>5</v>
      </c>
      <c r="E223" s="6">
        <f t="shared" si="30"/>
        <v>-0.16666666666666666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2566</v>
      </c>
      <c r="D14" s="5">
        <v>2843</v>
      </c>
      <c r="E14" s="6">
        <f>IF(C14&gt;0,(D14-C14)/C14)</f>
        <v>0.10795011691348402</v>
      </c>
    </row>
    <row r="15" spans="1:5" ht="20.100000000000001" customHeight="1" thickBot="1" x14ac:dyDescent="0.25">
      <c r="B15" s="4" t="s">
        <v>17</v>
      </c>
      <c r="C15" s="5">
        <v>2511</v>
      </c>
      <c r="D15" s="5">
        <v>2482</v>
      </c>
      <c r="E15" s="6">
        <f t="shared" ref="E15:E25" si="0">IF(C15&gt;0,(D15-C15)/C15)</f>
        <v>-1.1549183592194345E-2</v>
      </c>
    </row>
    <row r="16" spans="1:5" ht="20.100000000000001" customHeight="1" thickBot="1" x14ac:dyDescent="0.25">
      <c r="B16" s="4" t="s">
        <v>18</v>
      </c>
      <c r="C16" s="5">
        <v>1880</v>
      </c>
      <c r="D16" s="5">
        <v>1760</v>
      </c>
      <c r="E16" s="6">
        <f t="shared" si="0"/>
        <v>-6.3829787234042548E-2</v>
      </c>
    </row>
    <row r="17" spans="2:5" ht="20.100000000000001" customHeight="1" thickBot="1" x14ac:dyDescent="0.25">
      <c r="B17" s="4" t="s">
        <v>19</v>
      </c>
      <c r="C17" s="5">
        <v>631</v>
      </c>
      <c r="D17" s="5">
        <v>722</v>
      </c>
      <c r="E17" s="6">
        <f t="shared" si="0"/>
        <v>0.14421553090332806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</v>
      </c>
      <c r="E18" s="6">
        <f>IF(C18=0,"-",(D18-C18)/C18)</f>
        <v>-0.8571428571428571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0.25129430505774591</v>
      </c>
      <c r="D20" s="6">
        <f>D17/D15</f>
        <v>0.29089443996776793</v>
      </c>
      <c r="E20" s="6">
        <f t="shared" si="0"/>
        <v>0.15758468900010345</v>
      </c>
    </row>
    <row r="21" spans="2:5" ht="30" customHeight="1" thickBot="1" x14ac:dyDescent="0.25">
      <c r="B21" s="4" t="s">
        <v>23</v>
      </c>
      <c r="C21" s="5">
        <v>342</v>
      </c>
      <c r="D21" s="5">
        <v>315</v>
      </c>
      <c r="E21" s="6">
        <f t="shared" si="0"/>
        <v>-7.8947368421052627E-2</v>
      </c>
    </row>
    <row r="22" spans="2:5" ht="20.100000000000001" customHeight="1" thickBot="1" x14ac:dyDescent="0.25">
      <c r="B22" s="4" t="s">
        <v>24</v>
      </c>
      <c r="C22" s="5">
        <v>224</v>
      </c>
      <c r="D22" s="5">
        <v>163</v>
      </c>
      <c r="E22" s="6">
        <f t="shared" si="0"/>
        <v>-0.27232142857142855</v>
      </c>
    </row>
    <row r="23" spans="2:5" ht="20.100000000000001" customHeight="1" thickBot="1" x14ac:dyDescent="0.25">
      <c r="B23" s="4" t="s">
        <v>25</v>
      </c>
      <c r="C23" s="5">
        <v>118</v>
      </c>
      <c r="D23" s="5">
        <v>152</v>
      </c>
      <c r="E23" s="6">
        <f t="shared" si="0"/>
        <v>0.28813559322033899</v>
      </c>
    </row>
    <row r="24" spans="2:5" ht="20.100000000000001" customHeight="1" thickBot="1" x14ac:dyDescent="0.25">
      <c r="B24" s="4" t="s">
        <v>21</v>
      </c>
      <c r="C24" s="6">
        <f>C23/C21</f>
        <v>0.34502923976608185</v>
      </c>
      <c r="D24" s="6">
        <f t="shared" ref="D24" si="1">D23/D21</f>
        <v>0.48253968253968255</v>
      </c>
      <c r="E24" s="6">
        <f t="shared" si="0"/>
        <v>0.39854721549636812</v>
      </c>
    </row>
    <row r="25" spans="2:5" ht="20.100000000000001" customHeight="1" thickBot="1" x14ac:dyDescent="0.25">
      <c r="B25" s="7" t="s">
        <v>26</v>
      </c>
      <c r="C25" s="6">
        <v>0.22148384473373867</v>
      </c>
      <c r="D25" s="6">
        <v>0.21892588714820366</v>
      </c>
      <c r="E25" s="6">
        <f t="shared" si="0"/>
        <v>-1.1549183592194321E-2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451</v>
      </c>
      <c r="D34" s="5">
        <v>394</v>
      </c>
      <c r="E34" s="6">
        <f>IF(C34&gt;0,(D34-C34)/C34,"-")</f>
        <v>-0.12638580931263857</v>
      </c>
    </row>
    <row r="35" spans="2:5" ht="20.100000000000001" customHeight="1" thickBot="1" x14ac:dyDescent="0.25">
      <c r="B35" s="4" t="s">
        <v>29</v>
      </c>
      <c r="C35" s="5">
        <v>11</v>
      </c>
      <c r="D35" s="5">
        <v>5</v>
      </c>
      <c r="E35" s="6">
        <f t="shared" ref="E35:E37" si="2">IF(C35&gt;0,(D35-C35)/C35,"-")</f>
        <v>-0.54545454545454541</v>
      </c>
    </row>
    <row r="36" spans="2:5" ht="20.100000000000001" customHeight="1" thickBot="1" x14ac:dyDescent="0.25">
      <c r="B36" s="4" t="s">
        <v>28</v>
      </c>
      <c r="C36" s="5">
        <v>340</v>
      </c>
      <c r="D36" s="5">
        <v>302</v>
      </c>
      <c r="E36" s="6">
        <f t="shared" si="2"/>
        <v>-0.11176470588235295</v>
      </c>
    </row>
    <row r="37" spans="2:5" ht="20.100000000000001" customHeight="1" thickBot="1" x14ac:dyDescent="0.25">
      <c r="B37" s="4" t="s">
        <v>30</v>
      </c>
      <c r="C37" s="5">
        <v>100</v>
      </c>
      <c r="D37" s="5">
        <v>87</v>
      </c>
      <c r="E37" s="6">
        <f t="shared" si="2"/>
        <v>-0.13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681</v>
      </c>
      <c r="D44" s="5">
        <v>697</v>
      </c>
      <c r="E44" s="6">
        <f>IF(C44&gt;0,(D44-C44)/C44,"-")</f>
        <v>2.3494860499265784E-2</v>
      </c>
    </row>
    <row r="45" spans="2:5" ht="20.100000000000001" customHeight="1" thickBot="1" x14ac:dyDescent="0.25">
      <c r="B45" s="4" t="s">
        <v>34</v>
      </c>
      <c r="C45" s="5">
        <v>35</v>
      </c>
      <c r="D45" s="5">
        <v>37</v>
      </c>
      <c r="E45" s="6">
        <f t="shared" ref="E45:E51" si="3">IF(C45&gt;0,(D45-C45)/C45,"-")</f>
        <v>5.7142857142857141E-2</v>
      </c>
    </row>
    <row r="46" spans="2:5" ht="20.100000000000001" customHeight="1" thickBot="1" x14ac:dyDescent="0.25">
      <c r="B46" s="4" t="s">
        <v>31</v>
      </c>
      <c r="C46" s="5">
        <v>160</v>
      </c>
      <c r="D46" s="5">
        <v>136</v>
      </c>
      <c r="E46" s="6">
        <f t="shared" si="3"/>
        <v>-0.15</v>
      </c>
    </row>
    <row r="47" spans="2:5" ht="20.100000000000001" customHeight="1" thickBot="1" x14ac:dyDescent="0.25">
      <c r="B47" s="4" t="s">
        <v>32</v>
      </c>
      <c r="C47" s="5">
        <v>848</v>
      </c>
      <c r="D47" s="5">
        <v>891</v>
      </c>
      <c r="E47" s="6">
        <f t="shared" si="3"/>
        <v>5.0707547169811323E-2</v>
      </c>
    </row>
    <row r="48" spans="2:5" ht="20.100000000000001" customHeight="1" thickBot="1" x14ac:dyDescent="0.25">
      <c r="B48" s="4" t="s">
        <v>35</v>
      </c>
      <c r="C48" s="5">
        <v>210</v>
      </c>
      <c r="D48" s="5">
        <v>271</v>
      </c>
      <c r="E48" s="6">
        <f t="shared" si="3"/>
        <v>0.2904761904761905</v>
      </c>
    </row>
    <row r="49" spans="2:5" ht="20.100000000000001" customHeight="1" thickBot="1" x14ac:dyDescent="0.25">
      <c r="B49" s="4" t="s">
        <v>67</v>
      </c>
      <c r="C49" s="5">
        <v>419</v>
      </c>
      <c r="D49" s="5">
        <v>678</v>
      </c>
      <c r="E49" s="6">
        <f t="shared" si="3"/>
        <v>0.61813842482100234</v>
      </c>
    </row>
    <row r="50" spans="2:5" ht="20.100000000000001" customHeight="1" collapsed="1" thickBot="1" x14ac:dyDescent="0.25">
      <c r="B50" s="4" t="s">
        <v>36</v>
      </c>
      <c r="C50" s="6">
        <f>C44/(C44+C45)</f>
        <v>0.9511173184357542</v>
      </c>
      <c r="D50" s="6">
        <f>D44/(D44+D45)</f>
        <v>0.94959128065395093</v>
      </c>
      <c r="E50" s="6">
        <f t="shared" si="3"/>
        <v>-1.6044685048034369E-3</v>
      </c>
    </row>
    <row r="51" spans="2:5" ht="20.100000000000001" customHeight="1" thickBot="1" x14ac:dyDescent="0.25">
      <c r="B51" s="4" t="s">
        <v>37</v>
      </c>
      <c r="C51" s="6">
        <f>C47/(C46+C47)</f>
        <v>0.84126984126984128</v>
      </c>
      <c r="D51" s="6">
        <f t="shared" ref="D51" si="4">D47/(D46+D47)</f>
        <v>0.86757546251217132</v>
      </c>
      <c r="E51" s="6">
        <f t="shared" si="3"/>
        <v>3.1268946005033826E-2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716</v>
      </c>
      <c r="D58" s="5">
        <v>737</v>
      </c>
      <c r="E58" s="6">
        <f>IF(C58&gt;0,(D58-C58)/C58,"-")</f>
        <v>2.9329608938547486E-2</v>
      </c>
    </row>
    <row r="59" spans="2:5" ht="20.100000000000001" customHeight="1" thickBot="1" x14ac:dyDescent="0.25">
      <c r="B59" s="4" t="s">
        <v>41</v>
      </c>
      <c r="C59" s="5">
        <v>493</v>
      </c>
      <c r="D59" s="5">
        <v>496</v>
      </c>
      <c r="E59" s="6">
        <f t="shared" ref="E59:E63" si="5">IF(C59&gt;0,(D59-C59)/C59,"-")</f>
        <v>6.0851926977687626E-3</v>
      </c>
    </row>
    <row r="60" spans="2:5" ht="20.100000000000001" customHeight="1" thickBot="1" x14ac:dyDescent="0.25">
      <c r="B60" s="4" t="s">
        <v>42</v>
      </c>
      <c r="C60" s="5">
        <v>188</v>
      </c>
      <c r="D60" s="5">
        <v>204</v>
      </c>
      <c r="E60" s="6">
        <f t="shared" si="5"/>
        <v>8.5106382978723402E-2</v>
      </c>
    </row>
    <row r="61" spans="2:5" ht="20.100000000000001" customHeight="1" collapsed="1" thickBot="1" x14ac:dyDescent="0.25">
      <c r="B61" s="4" t="s">
        <v>98</v>
      </c>
      <c r="C61" s="6">
        <f>(C59+C60)/C58</f>
        <v>0.9511173184357542</v>
      </c>
      <c r="D61" s="6">
        <f>(D59+D60)/D58</f>
        <v>0.94979647218453189</v>
      </c>
      <c r="E61" s="6">
        <f t="shared" si="5"/>
        <v>-1.3887311540017211E-3</v>
      </c>
    </row>
    <row r="62" spans="2:5" ht="20.100000000000001" customHeight="1" thickBot="1" x14ac:dyDescent="0.25">
      <c r="B62" s="4" t="s">
        <v>39</v>
      </c>
      <c r="C62" s="6">
        <v>0.94083969465648853</v>
      </c>
      <c r="D62" s="6">
        <v>0.95568400770712914</v>
      </c>
      <c r="E62" s="6">
        <f t="shared" si="5"/>
        <v>1.5777728272891835E-2</v>
      </c>
    </row>
    <row r="63" spans="2:5" ht="20.100000000000001" customHeight="1" thickBot="1" x14ac:dyDescent="0.25">
      <c r="B63" s="4" t="s">
        <v>40</v>
      </c>
      <c r="C63" s="6">
        <v>0.97916666666666663</v>
      </c>
      <c r="D63" s="6">
        <v>0.93577981651376152</v>
      </c>
      <c r="E63" s="6">
        <f t="shared" si="5"/>
        <v>-4.430997462424352E-2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2579</v>
      </c>
      <c r="D70" s="5">
        <v>2768</v>
      </c>
      <c r="E70" s="6">
        <f>IF(C70&gt;0,(D70-C70)/C70,"-")</f>
        <v>7.3284218689414496E-2</v>
      </c>
    </row>
    <row r="71" spans="2:5" ht="20.100000000000001" customHeight="1" thickBot="1" x14ac:dyDescent="0.25">
      <c r="B71" s="4" t="s">
        <v>45</v>
      </c>
      <c r="C71" s="5">
        <v>1275</v>
      </c>
      <c r="D71" s="5">
        <v>1220</v>
      </c>
      <c r="E71" s="6">
        <f t="shared" ref="E71:E77" si="6">IF(C71&gt;0,(D71-C71)/C71,"-")</f>
        <v>-4.3137254901960784E-2</v>
      </c>
    </row>
    <row r="72" spans="2:5" ht="20.100000000000001" customHeight="1" thickBot="1" x14ac:dyDescent="0.25">
      <c r="B72" s="4" t="s">
        <v>43</v>
      </c>
      <c r="C72" s="5">
        <v>8</v>
      </c>
      <c r="D72" s="5">
        <v>5</v>
      </c>
      <c r="E72" s="6">
        <f t="shared" si="6"/>
        <v>-0.375</v>
      </c>
    </row>
    <row r="73" spans="2:5" ht="20.100000000000001" customHeight="1" thickBot="1" x14ac:dyDescent="0.25">
      <c r="B73" s="4" t="s">
        <v>46</v>
      </c>
      <c r="C73" s="5">
        <v>887</v>
      </c>
      <c r="D73" s="5">
        <v>1044</v>
      </c>
      <c r="E73" s="6">
        <f t="shared" si="6"/>
        <v>0.17700112739571588</v>
      </c>
    </row>
    <row r="74" spans="2:5" ht="20.100000000000001" customHeight="1" thickBot="1" x14ac:dyDescent="0.25">
      <c r="B74" s="4" t="s">
        <v>47</v>
      </c>
      <c r="C74" s="5">
        <v>213</v>
      </c>
      <c r="D74" s="5">
        <v>289</v>
      </c>
      <c r="E74" s="6">
        <f t="shared" si="6"/>
        <v>0.35680751173708919</v>
      </c>
    </row>
    <row r="75" spans="2:5" ht="20.100000000000001" customHeight="1" thickBot="1" x14ac:dyDescent="0.25">
      <c r="B75" s="4" t="s">
        <v>48</v>
      </c>
      <c r="C75" s="5">
        <v>196</v>
      </c>
      <c r="D75" s="5">
        <v>209</v>
      </c>
      <c r="E75" s="6">
        <f t="shared" si="6"/>
        <v>6.6326530612244902E-2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112</v>
      </c>
      <c r="D90" s="5">
        <v>85</v>
      </c>
      <c r="E90" s="6">
        <f>IF(C90&gt;0,(D90-C90)/C90,"-")</f>
        <v>-0.24107142857142858</v>
      </c>
    </row>
    <row r="91" spans="2:5" ht="29.25" thickBot="1" x14ac:dyDescent="0.25">
      <c r="B91" s="4" t="s">
        <v>52</v>
      </c>
      <c r="C91" s="5">
        <v>53</v>
      </c>
      <c r="D91" s="5">
        <v>33</v>
      </c>
      <c r="E91" s="6">
        <f t="shared" ref="E91:E93" si="7">IF(C91&gt;0,(D91-C91)/C91,"-")</f>
        <v>-0.37735849056603776</v>
      </c>
    </row>
    <row r="92" spans="2:5" ht="29.25" customHeight="1" thickBot="1" x14ac:dyDescent="0.25">
      <c r="B92" s="4" t="s">
        <v>53</v>
      </c>
      <c r="C92" s="5">
        <v>85</v>
      </c>
      <c r="D92" s="5">
        <v>48</v>
      </c>
      <c r="E92" s="6">
        <f t="shared" si="7"/>
        <v>-0.43529411764705883</v>
      </c>
    </row>
    <row r="93" spans="2:5" ht="29.25" customHeight="1" thickBot="1" x14ac:dyDescent="0.25">
      <c r="B93" s="4" t="s">
        <v>54</v>
      </c>
      <c r="C93" s="6">
        <f>(C90+C91)/(C90+C91+C92)</f>
        <v>0.66</v>
      </c>
      <c r="D93" s="6">
        <f>(D90+D91)/(D90+D91+D92)</f>
        <v>0.71084337349397586</v>
      </c>
      <c r="E93" s="6">
        <f t="shared" si="7"/>
        <v>7.7035414384811859E-2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250</v>
      </c>
      <c r="D100" s="5">
        <v>167</v>
      </c>
      <c r="E100" s="6">
        <f>IF(C100&gt;0,(D100-C100)/C100,"-")</f>
        <v>-0.33200000000000002</v>
      </c>
    </row>
    <row r="101" spans="2:5" ht="20.100000000000001" customHeight="1" thickBot="1" x14ac:dyDescent="0.25">
      <c r="B101" s="4" t="s">
        <v>41</v>
      </c>
      <c r="C101" s="5">
        <v>134</v>
      </c>
      <c r="D101" s="5">
        <v>91</v>
      </c>
      <c r="E101" s="6">
        <f t="shared" ref="E101:E105" si="8">IF(C101&gt;0,(D101-C101)/C101,"-")</f>
        <v>-0.32089552238805968</v>
      </c>
    </row>
    <row r="102" spans="2:5" ht="20.100000000000001" customHeight="1" thickBot="1" x14ac:dyDescent="0.25">
      <c r="B102" s="4" t="s">
        <v>42</v>
      </c>
      <c r="C102" s="5">
        <v>31</v>
      </c>
      <c r="D102" s="5">
        <v>28</v>
      </c>
      <c r="E102" s="6">
        <f t="shared" si="8"/>
        <v>-9.6774193548387094E-2</v>
      </c>
    </row>
    <row r="103" spans="2:5" ht="20.100000000000001" customHeight="1" thickBot="1" x14ac:dyDescent="0.25">
      <c r="B103" s="4" t="s">
        <v>98</v>
      </c>
      <c r="C103" s="6">
        <f>(C101+C102)/C100</f>
        <v>0.66</v>
      </c>
      <c r="D103" s="6">
        <f>(D101+D102)/D100</f>
        <v>0.71257485029940115</v>
      </c>
      <c r="E103" s="6">
        <f t="shared" si="8"/>
        <v>7.9658864090001696E-2</v>
      </c>
    </row>
    <row r="104" spans="2:5" ht="20.100000000000001" customHeight="1" thickBot="1" x14ac:dyDescent="0.25">
      <c r="B104" s="4" t="s">
        <v>39</v>
      </c>
      <c r="C104" s="6">
        <v>0.67</v>
      </c>
      <c r="D104" s="6">
        <v>0.7</v>
      </c>
      <c r="E104" s="6">
        <f t="shared" si="8"/>
        <v>4.4776119402984947E-2</v>
      </c>
    </row>
    <row r="105" spans="2:5" ht="20.100000000000001" customHeight="1" thickBot="1" x14ac:dyDescent="0.25">
      <c r="B105" s="4" t="s">
        <v>40</v>
      </c>
      <c r="C105" s="6">
        <v>0.62</v>
      </c>
      <c r="D105" s="6">
        <v>0.7567567567567568</v>
      </c>
      <c r="E105" s="6">
        <f t="shared" si="8"/>
        <v>0.2205754141238013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242</v>
      </c>
      <c r="D112" s="5">
        <v>231</v>
      </c>
      <c r="E112" s="6">
        <f>IF(C112&gt;0,(D112-C112)/C112,"-")</f>
        <v>-4.5454545454545456E-2</v>
      </c>
    </row>
    <row r="113" spans="2:14" ht="15" thickBot="1" x14ac:dyDescent="0.25">
      <c r="B113" s="4" t="s">
        <v>56</v>
      </c>
      <c r="C113" s="5">
        <v>118</v>
      </c>
      <c r="D113" s="5">
        <v>117</v>
      </c>
      <c r="E113" s="6">
        <f t="shared" ref="E113:E114" si="9">IF(C113&gt;0,(D113-C113)/C113,"-")</f>
        <v>-8.4745762711864406E-3</v>
      </c>
    </row>
    <row r="114" spans="2:14" ht="15" thickBot="1" x14ac:dyDescent="0.25">
      <c r="B114" s="4" t="s">
        <v>57</v>
      </c>
      <c r="C114" s="5">
        <v>124</v>
      </c>
      <c r="D114" s="5">
        <v>114</v>
      </c>
      <c r="E114" s="6">
        <f t="shared" si="9"/>
        <v>-8.0645161290322578E-2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3</v>
      </c>
      <c r="H128" s="10">
        <v>0</v>
      </c>
      <c r="I128" s="10">
        <v>1</v>
      </c>
      <c r="J128" s="10">
        <v>4</v>
      </c>
      <c r="K128" s="6">
        <f>IF(C128=0,"-",(G128-C128)/C128)</f>
        <v>2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0</v>
      </c>
      <c r="F133" s="10">
        <v>2</v>
      </c>
      <c r="G133" s="10">
        <v>4</v>
      </c>
      <c r="H133" s="10">
        <v>0</v>
      </c>
      <c r="I133" s="10">
        <v>1</v>
      </c>
      <c r="J133" s="10">
        <v>5</v>
      </c>
      <c r="K133" s="6">
        <f t="shared" si="11"/>
        <v>3</v>
      </c>
      <c r="L133" s="6">
        <f t="shared" si="10"/>
        <v>-1</v>
      </c>
      <c r="M133" s="6" t="str">
        <f t="shared" si="10"/>
        <v>-</v>
      </c>
      <c r="N133" s="6">
        <f t="shared" si="10"/>
        <v>1.5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0.75</v>
      </c>
      <c r="H134" s="6" t="str">
        <f t="shared" si="12"/>
        <v>-</v>
      </c>
      <c r="I134" s="6">
        <f t="shared" si="12"/>
        <v>1</v>
      </c>
      <c r="J134" s="6">
        <f t="shared" si="12"/>
        <v>0.8</v>
      </c>
      <c r="K134" s="6">
        <f>IF(OR(C134="-",G134="-"),"-",(G134-C134)/C134)</f>
        <v>-0.25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-0.19999999999999996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29</v>
      </c>
      <c r="D143" s="10">
        <v>0</v>
      </c>
      <c r="E143" s="10">
        <v>0</v>
      </c>
      <c r="F143" s="10">
        <v>29</v>
      </c>
      <c r="G143" s="10">
        <v>3</v>
      </c>
      <c r="H143" s="10">
        <v>0</v>
      </c>
      <c r="I143" s="10">
        <v>2</v>
      </c>
      <c r="J143" s="10">
        <v>5</v>
      </c>
      <c r="K143" s="6">
        <f>IF(C143=0,"-",(G143-C143)/C143)</f>
        <v>-0.89655172413793105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-0.82758620689655171</v>
      </c>
    </row>
    <row r="144" spans="2:14" ht="15" thickBot="1" x14ac:dyDescent="0.25">
      <c r="B144" s="4" t="s">
        <v>72</v>
      </c>
      <c r="C144" s="10">
        <v>15</v>
      </c>
      <c r="D144" s="10">
        <v>0</v>
      </c>
      <c r="E144" s="10">
        <v>1</v>
      </c>
      <c r="F144" s="10">
        <v>16</v>
      </c>
      <c r="G144" s="10">
        <v>0</v>
      </c>
      <c r="H144" s="10">
        <v>0</v>
      </c>
      <c r="I144" s="10">
        <v>3</v>
      </c>
      <c r="J144" s="10">
        <v>3</v>
      </c>
      <c r="K144" s="6">
        <f t="shared" ref="K144:K147" si="16">IF(C144=0,"-",(G144-C144)/C144)</f>
        <v>-1</v>
      </c>
      <c r="L144" s="6" t="str">
        <f t="shared" si="15"/>
        <v>-</v>
      </c>
      <c r="M144" s="6">
        <f t="shared" si="15"/>
        <v>2</v>
      </c>
      <c r="N144" s="6">
        <f t="shared" si="15"/>
        <v>-0.8125</v>
      </c>
    </row>
    <row r="145" spans="2:14" ht="15" thickBot="1" x14ac:dyDescent="0.25">
      <c r="B145" s="4" t="s">
        <v>73</v>
      </c>
      <c r="C145" s="10">
        <v>10</v>
      </c>
      <c r="D145" s="10">
        <v>0</v>
      </c>
      <c r="E145" s="10">
        <v>4</v>
      </c>
      <c r="F145" s="10">
        <v>14</v>
      </c>
      <c r="G145" s="10">
        <v>27</v>
      </c>
      <c r="H145" s="10">
        <v>0</v>
      </c>
      <c r="I145" s="10">
        <v>5</v>
      </c>
      <c r="J145" s="10">
        <v>32</v>
      </c>
      <c r="K145" s="6">
        <f t="shared" si="16"/>
        <v>1.7</v>
      </c>
      <c r="L145" s="6" t="str">
        <f t="shared" si="15"/>
        <v>-</v>
      </c>
      <c r="M145" s="6">
        <f t="shared" si="15"/>
        <v>0.25</v>
      </c>
      <c r="N145" s="6">
        <f t="shared" si="15"/>
        <v>1.2857142857142858</v>
      </c>
    </row>
    <row r="146" spans="2:14" ht="15" thickBot="1" x14ac:dyDescent="0.25">
      <c r="B146" s="4" t="s">
        <v>74</v>
      </c>
      <c r="C146" s="10">
        <v>10</v>
      </c>
      <c r="D146" s="10">
        <v>0</v>
      </c>
      <c r="E146" s="10">
        <v>4</v>
      </c>
      <c r="F146" s="10">
        <v>14</v>
      </c>
      <c r="G146" s="10">
        <v>16</v>
      </c>
      <c r="H146" s="10">
        <v>0</v>
      </c>
      <c r="I146" s="10">
        <v>3</v>
      </c>
      <c r="J146" s="10">
        <v>19</v>
      </c>
      <c r="K146" s="6">
        <f t="shared" si="16"/>
        <v>0.6</v>
      </c>
      <c r="L146" s="6" t="str">
        <f t="shared" si="15"/>
        <v>-</v>
      </c>
      <c r="M146" s="6">
        <f t="shared" si="15"/>
        <v>-0.25</v>
      </c>
      <c r="N146" s="6">
        <f t="shared" si="15"/>
        <v>0.35714285714285715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64</v>
      </c>
      <c r="D148" s="10">
        <v>0</v>
      </c>
      <c r="E148" s="10">
        <v>9</v>
      </c>
      <c r="F148" s="10">
        <v>73</v>
      </c>
      <c r="G148" s="10">
        <v>46</v>
      </c>
      <c r="H148" s="10">
        <v>0</v>
      </c>
      <c r="I148" s="10">
        <v>13</v>
      </c>
      <c r="J148" s="10">
        <v>59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0.74358974358974361</v>
      </c>
      <c r="D149" s="6" t="str">
        <f t="shared" si="17"/>
        <v>-</v>
      </c>
      <c r="E149" s="6" t="str">
        <f t="shared" si="17"/>
        <v>-</v>
      </c>
      <c r="F149" s="6">
        <f t="shared" si="17"/>
        <v>0.67441860465116277</v>
      </c>
      <c r="G149" s="6">
        <f t="shared" si="17"/>
        <v>0.1</v>
      </c>
      <c r="H149" s="6" t="str">
        <f t="shared" si="17"/>
        <v>-</v>
      </c>
      <c r="I149" s="6">
        <f t="shared" si="17"/>
        <v>0.2857142857142857</v>
      </c>
      <c r="J149" s="6">
        <f t="shared" si="17"/>
        <v>0.13513513513513514</v>
      </c>
      <c r="K149" s="6">
        <f>IF(OR(C149="-",G149="-"),"-",(G149-C149)/C149)</f>
        <v>-0.86551724137931041</v>
      </c>
      <c r="L149" s="6" t="str">
        <f t="shared" ref="L149:N150" si="18">IF(OR(D149="-",H149="-"),"-",(H149-D149)/D149)</f>
        <v>-</v>
      </c>
      <c r="M149" s="6" t="str">
        <f t="shared" si="18"/>
        <v>-</v>
      </c>
      <c r="N149" s="6">
        <f t="shared" si="18"/>
        <v>-0.79962721342031673</v>
      </c>
    </row>
    <row r="150" spans="2:14" ht="29.25" thickBot="1" x14ac:dyDescent="0.25">
      <c r="B150" s="7" t="s">
        <v>77</v>
      </c>
      <c r="C150" s="6">
        <f t="shared" si="17"/>
        <v>0.6</v>
      </c>
      <c r="D150" s="6" t="str">
        <f t="shared" si="17"/>
        <v>-</v>
      </c>
      <c r="E150" s="6">
        <f t="shared" si="17"/>
        <v>0.2</v>
      </c>
      <c r="F150" s="6">
        <f t="shared" si="17"/>
        <v>0.53333333333333333</v>
      </c>
      <c r="G150" s="6" t="str">
        <f t="shared" si="17"/>
        <v>-</v>
      </c>
      <c r="H150" s="6" t="str">
        <f t="shared" si="17"/>
        <v>-</v>
      </c>
      <c r="I150" s="6">
        <f t="shared" si="17"/>
        <v>0.5</v>
      </c>
      <c r="J150" s="6">
        <f t="shared" si="17"/>
        <v>0.13636363636363635</v>
      </c>
      <c r="K150" s="6" t="str">
        <f>IF(OR(C150="-",G150="-"),"-",(G150-C150)/C150)</f>
        <v>-</v>
      </c>
      <c r="L150" s="6" t="str">
        <f t="shared" si="18"/>
        <v>-</v>
      </c>
      <c r="M150" s="6">
        <f t="shared" si="18"/>
        <v>1.4999999999999998</v>
      </c>
      <c r="N150" s="6">
        <f t="shared" si="18"/>
        <v>-0.74431818181818188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47</v>
      </c>
      <c r="D157" s="19">
        <v>29</v>
      </c>
      <c r="E157" s="18">
        <f>IF(C157=0,"-",(D157-C157)/C157)</f>
        <v>-0.38297872340425532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17</v>
      </c>
      <c r="D158" s="19">
        <v>16</v>
      </c>
      <c r="E158" s="18">
        <f t="shared" ref="E158:E159" si="19">IF(C158=0,"-",(D158-C158)/C158)</f>
        <v>-5.8823529411764705E-2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19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0.734375</v>
      </c>
      <c r="D160" s="18">
        <f>IF(D157=0,"-",D157/(D157+D158+D159))</f>
        <v>0.63043478260869568</v>
      </c>
      <c r="E160" s="18">
        <f>IF(OR(C160="-",D160="-"),"-",(D160-C160)/C160)</f>
        <v>-0.1415356151711378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5</v>
      </c>
      <c r="E166" s="6">
        <f>IF(C166=0,"-",(D166-C166)/C166)</f>
        <v>1.5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ref="E167:E168" si="20">IF(C167=0,"-",(D167-C167)/C167)</f>
        <v>-0.5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3</v>
      </c>
      <c r="E168" s="6" t="str">
        <f t="shared" si="20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0.8</v>
      </c>
      <c r="E169" s="6">
        <f t="shared" ref="E169:E171" si="21">IF(OR(C169="-",D169="-"),"-",(D169-C169)/C169)</f>
        <v>-0.19999999999999996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1"/>
        <v>0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0.75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3</v>
      </c>
      <c r="D178" s="5">
        <v>3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2</v>
      </c>
      <c r="D179" s="5">
        <v>0</v>
      </c>
      <c r="E179" s="6">
        <f t="shared" ref="E179:E185" si="22">IF(C179=0,"-",(D179-C179)/C179)</f>
        <v>-1</v>
      </c>
      <c r="H179" s="13"/>
    </row>
    <row r="180" spans="2:8" ht="15" thickBot="1" x14ac:dyDescent="0.25">
      <c r="B180" s="4" t="s">
        <v>47</v>
      </c>
      <c r="C180" s="5">
        <v>1</v>
      </c>
      <c r="D180" s="5">
        <v>2</v>
      </c>
      <c r="E180" s="6">
        <f t="shared" si="22"/>
        <v>1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2"/>
        <v>-</v>
      </c>
      <c r="H181" s="13"/>
    </row>
    <row r="182" spans="2:8" ht="15" thickBot="1" x14ac:dyDescent="0.25">
      <c r="B182" s="15" t="s">
        <v>79</v>
      </c>
      <c r="C182" s="5">
        <v>72</v>
      </c>
      <c r="D182" s="5">
        <v>52</v>
      </c>
      <c r="E182" s="6">
        <f t="shared" si="22"/>
        <v>-0.27777777777777779</v>
      </c>
      <c r="H182" s="13"/>
    </row>
    <row r="183" spans="2:8" ht="15" thickBot="1" x14ac:dyDescent="0.25">
      <c r="B183" s="4" t="s">
        <v>47</v>
      </c>
      <c r="C183" s="5">
        <v>59</v>
      </c>
      <c r="D183" s="5">
        <v>40</v>
      </c>
      <c r="E183" s="6">
        <f t="shared" si="22"/>
        <v>-0.32203389830508472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13</v>
      </c>
      <c r="D185" s="5">
        <v>12</v>
      </c>
      <c r="E185" s="6">
        <f t="shared" si="22"/>
        <v>-7.6923076923076927E-2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10</v>
      </c>
      <c r="E197" s="6">
        <f t="shared" ref="E197:E200" si="23">IF(C197=0,"-",(D197-C197)/C197)</f>
        <v>2.3333333333333335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3</v>
      </c>
      <c r="D199" s="5">
        <v>11</v>
      </c>
      <c r="E199" s="6">
        <f t="shared" si="23"/>
        <v>2.6666666666666665</v>
      </c>
    </row>
    <row r="200" spans="2:5" ht="15" thickBot="1" x14ac:dyDescent="0.25">
      <c r="B200" s="4" t="s">
        <v>85</v>
      </c>
      <c r="C200" s="5">
        <v>3</v>
      </c>
      <c r="D200" s="5">
        <v>10</v>
      </c>
      <c r="E200" s="6">
        <f t="shared" si="23"/>
        <v>2.3333333333333335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9</v>
      </c>
      <c r="E208" s="6">
        <f t="shared" si="24"/>
        <v>2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6</v>
      </c>
      <c r="E209" s="6">
        <f t="shared" si="24"/>
        <v>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3</v>
      </c>
      <c r="E210" s="6" t="str">
        <f t="shared" si="24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9</v>
      </c>
      <c r="D221" s="5">
        <v>13</v>
      </c>
      <c r="E221" s="6">
        <f t="shared" ref="E221:E223" si="26">IF(C221=0,"-",(D221-C221)/C221)</f>
        <v>0.44444444444444442</v>
      </c>
    </row>
    <row r="222" spans="2:5" ht="15" thickBot="1" x14ac:dyDescent="0.25">
      <c r="B222" s="16" t="s">
        <v>92</v>
      </c>
      <c r="C222" s="5">
        <v>5</v>
      </c>
      <c r="D222" s="5">
        <v>16</v>
      </c>
      <c r="E222" s="6">
        <f t="shared" si="26"/>
        <v>2.2000000000000002</v>
      </c>
    </row>
    <row r="223" spans="2:5" ht="15" thickBot="1" x14ac:dyDescent="0.25">
      <c r="B223" s="16" t="s">
        <v>93</v>
      </c>
      <c r="C223" s="5">
        <v>13</v>
      </c>
      <c r="D223" s="5">
        <v>22</v>
      </c>
      <c r="E223" s="6">
        <f t="shared" si="26"/>
        <v>0.69230769230769229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614</v>
      </c>
      <c r="D14" s="5">
        <v>546</v>
      </c>
      <c r="E14" s="6">
        <f>IF(C14&gt;0,(D14-C14)/C14)</f>
        <v>-0.11074918566775244</v>
      </c>
    </row>
    <row r="15" spans="1:5" ht="20.100000000000001" customHeight="1" thickBot="1" x14ac:dyDescent="0.25">
      <c r="B15" s="4" t="s">
        <v>17</v>
      </c>
      <c r="C15" s="5">
        <v>517</v>
      </c>
      <c r="D15" s="5">
        <v>447</v>
      </c>
      <c r="E15" s="6">
        <f t="shared" ref="E15:E25" si="0">IF(C15&gt;0,(D15-C15)/C15)</f>
        <v>-0.13539651837524178</v>
      </c>
    </row>
    <row r="16" spans="1:5" ht="20.100000000000001" customHeight="1" thickBot="1" x14ac:dyDescent="0.25">
      <c r="B16" s="4" t="s">
        <v>18</v>
      </c>
      <c r="C16" s="5">
        <v>345</v>
      </c>
      <c r="D16" s="5">
        <v>310</v>
      </c>
      <c r="E16" s="6">
        <f t="shared" si="0"/>
        <v>-0.10144927536231885</v>
      </c>
    </row>
    <row r="17" spans="2:5" ht="20.100000000000001" customHeight="1" thickBot="1" x14ac:dyDescent="0.25">
      <c r="B17" s="4" t="s">
        <v>19</v>
      </c>
      <c r="C17" s="5">
        <v>172</v>
      </c>
      <c r="D17" s="5">
        <v>137</v>
      </c>
      <c r="E17" s="6">
        <f t="shared" si="0"/>
        <v>-0.20348837209302326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0.33268858800773693</v>
      </c>
      <c r="D20" s="6">
        <f>D17/D15</f>
        <v>0.30648769574944074</v>
      </c>
      <c r="E20" s="6">
        <f t="shared" si="0"/>
        <v>-7.8755007543832162E-2</v>
      </c>
    </row>
    <row r="21" spans="2:5" ht="30" customHeight="1" thickBot="1" x14ac:dyDescent="0.25">
      <c r="B21" s="4" t="s">
        <v>23</v>
      </c>
      <c r="C21" s="5">
        <v>55</v>
      </c>
      <c r="D21" s="5">
        <v>43</v>
      </c>
      <c r="E21" s="6">
        <f t="shared" si="0"/>
        <v>-0.21818181818181817</v>
      </c>
    </row>
    <row r="22" spans="2:5" ht="20.100000000000001" customHeight="1" thickBot="1" x14ac:dyDescent="0.25">
      <c r="B22" s="4" t="s">
        <v>24</v>
      </c>
      <c r="C22" s="5">
        <v>40</v>
      </c>
      <c r="D22" s="5">
        <v>27</v>
      </c>
      <c r="E22" s="6">
        <f t="shared" si="0"/>
        <v>-0.32500000000000001</v>
      </c>
    </row>
    <row r="23" spans="2:5" ht="20.100000000000001" customHeight="1" thickBot="1" x14ac:dyDescent="0.25">
      <c r="B23" s="4" t="s">
        <v>25</v>
      </c>
      <c r="C23" s="5">
        <v>15</v>
      </c>
      <c r="D23" s="5">
        <v>16</v>
      </c>
      <c r="E23" s="6">
        <f t="shared" si="0"/>
        <v>6.6666666666666666E-2</v>
      </c>
    </row>
    <row r="24" spans="2:5" ht="20.100000000000001" customHeight="1" thickBot="1" x14ac:dyDescent="0.25">
      <c r="B24" s="4" t="s">
        <v>21</v>
      </c>
      <c r="C24" s="6">
        <f>C23/C21</f>
        <v>0.27272727272727271</v>
      </c>
      <c r="D24" s="6">
        <f t="shared" ref="D24" si="1">D23/D21</f>
        <v>0.37209302325581395</v>
      </c>
      <c r="E24" s="6">
        <f t="shared" si="0"/>
        <v>0.36434108527131792</v>
      </c>
    </row>
    <row r="25" spans="2:5" ht="20.100000000000001" customHeight="1" thickBot="1" x14ac:dyDescent="0.25">
      <c r="B25" s="7" t="s">
        <v>26</v>
      </c>
      <c r="C25" s="6">
        <v>0.16977036669742454</v>
      </c>
      <c r="D25" s="6">
        <v>0.14678405012330517</v>
      </c>
      <c r="E25" s="6">
        <f t="shared" si="0"/>
        <v>-0.13539651837524175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116</v>
      </c>
      <c r="D34" s="5">
        <v>83</v>
      </c>
      <c r="E34" s="6">
        <f>IF(C34&gt;0,(D34-C34)/C34,"-")</f>
        <v>-0.28448275862068967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67</v>
      </c>
      <c r="D36" s="5">
        <v>50</v>
      </c>
      <c r="E36" s="6">
        <f t="shared" si="2"/>
        <v>-0.2537313432835821</v>
      </c>
    </row>
    <row r="37" spans="2:5" ht="20.100000000000001" customHeight="1" thickBot="1" x14ac:dyDescent="0.25">
      <c r="B37" s="4" t="s">
        <v>30</v>
      </c>
      <c r="C37" s="5">
        <v>48</v>
      </c>
      <c r="D37" s="5">
        <v>33</v>
      </c>
      <c r="E37" s="6">
        <f t="shared" si="2"/>
        <v>-0.3125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66</v>
      </c>
      <c r="D44" s="5">
        <v>84</v>
      </c>
      <c r="E44" s="6">
        <f>IF(C44&gt;0,(D44-C44)/C44,"-")</f>
        <v>0.27272727272727271</v>
      </c>
    </row>
    <row r="45" spans="2:5" ht="20.100000000000001" customHeight="1" thickBot="1" x14ac:dyDescent="0.25">
      <c r="B45" s="4" t="s">
        <v>34</v>
      </c>
      <c r="C45" s="5">
        <v>6</v>
      </c>
      <c r="D45" s="5">
        <v>2</v>
      </c>
      <c r="E45" s="6">
        <f t="shared" ref="E45:E51" si="3">IF(C45&gt;0,(D45-C45)/C45,"-")</f>
        <v>-0.66666666666666663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14</v>
      </c>
      <c r="E46" s="6">
        <f t="shared" si="3"/>
        <v>-0.26315789473684209</v>
      </c>
    </row>
    <row r="47" spans="2:5" ht="20.100000000000001" customHeight="1" thickBot="1" x14ac:dyDescent="0.25">
      <c r="B47" s="4" t="s">
        <v>32</v>
      </c>
      <c r="C47" s="5">
        <v>164</v>
      </c>
      <c r="D47" s="5">
        <v>196</v>
      </c>
      <c r="E47" s="6">
        <f t="shared" si="3"/>
        <v>0.1951219512195122</v>
      </c>
    </row>
    <row r="48" spans="2:5" ht="20.100000000000001" customHeight="1" thickBot="1" x14ac:dyDescent="0.25">
      <c r="B48" s="4" t="s">
        <v>35</v>
      </c>
      <c r="C48" s="5">
        <v>80</v>
      </c>
      <c r="D48" s="5">
        <v>86</v>
      </c>
      <c r="E48" s="6">
        <f t="shared" si="3"/>
        <v>7.4999999999999997E-2</v>
      </c>
    </row>
    <row r="49" spans="2:5" ht="20.100000000000001" customHeight="1" thickBot="1" x14ac:dyDescent="0.25">
      <c r="B49" s="4" t="s">
        <v>67</v>
      </c>
      <c r="C49" s="5">
        <v>80</v>
      </c>
      <c r="D49" s="5">
        <v>57</v>
      </c>
      <c r="E49" s="6">
        <f t="shared" si="3"/>
        <v>-0.28749999999999998</v>
      </c>
    </row>
    <row r="50" spans="2:5" ht="20.100000000000001" customHeight="1" collapsed="1" thickBot="1" x14ac:dyDescent="0.25">
      <c r="B50" s="4" t="s">
        <v>36</v>
      </c>
      <c r="C50" s="6">
        <f>C44/(C44+C45)</f>
        <v>0.91666666666666663</v>
      </c>
      <c r="D50" s="6">
        <f>D44/(D44+D45)</f>
        <v>0.97674418604651159</v>
      </c>
      <c r="E50" s="6">
        <f t="shared" si="3"/>
        <v>6.553911205073995E-2</v>
      </c>
    </row>
    <row r="51" spans="2:5" ht="20.100000000000001" customHeight="1" thickBot="1" x14ac:dyDescent="0.25">
      <c r="B51" s="4" t="s">
        <v>37</v>
      </c>
      <c r="C51" s="6">
        <f>C47/(C46+C47)</f>
        <v>0.89617486338797814</v>
      </c>
      <c r="D51" s="6">
        <f t="shared" ref="D51" si="4">D47/(D46+D47)</f>
        <v>0.93333333333333335</v>
      </c>
      <c r="E51" s="6">
        <f t="shared" si="3"/>
        <v>4.1463414634146364E-2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72</v>
      </c>
      <c r="D58" s="5">
        <v>86</v>
      </c>
      <c r="E58" s="6">
        <f>IF(C58&gt;0,(D58-C58)/C58,"-")</f>
        <v>0.19444444444444445</v>
      </c>
    </row>
    <row r="59" spans="2:5" ht="20.100000000000001" customHeight="1" thickBot="1" x14ac:dyDescent="0.25">
      <c r="B59" s="4" t="s">
        <v>41</v>
      </c>
      <c r="C59" s="5">
        <v>51</v>
      </c>
      <c r="D59" s="5">
        <v>59</v>
      </c>
      <c r="E59" s="6">
        <f t="shared" ref="E59:E63" si="5">IF(C59&gt;0,(D59-C59)/C59,"-")</f>
        <v>0.15686274509803921</v>
      </c>
    </row>
    <row r="60" spans="2:5" ht="20.100000000000001" customHeight="1" thickBot="1" x14ac:dyDescent="0.25">
      <c r="B60" s="4" t="s">
        <v>42</v>
      </c>
      <c r="C60" s="5">
        <v>15</v>
      </c>
      <c r="D60" s="5">
        <v>25</v>
      </c>
      <c r="E60" s="6">
        <f t="shared" si="5"/>
        <v>0.66666666666666663</v>
      </c>
    </row>
    <row r="61" spans="2:5" ht="20.100000000000001" customHeight="1" collapsed="1" thickBot="1" x14ac:dyDescent="0.25">
      <c r="B61" s="4" t="s">
        <v>98</v>
      </c>
      <c r="C61" s="6">
        <f>(C59+C60)/C58</f>
        <v>0.91666666666666663</v>
      </c>
      <c r="D61" s="6">
        <f>(D59+D60)/D58</f>
        <v>0.97674418604651159</v>
      </c>
      <c r="E61" s="6">
        <f t="shared" si="5"/>
        <v>6.553911205073995E-2</v>
      </c>
    </row>
    <row r="62" spans="2:5" ht="20.100000000000001" customHeight="1" thickBot="1" x14ac:dyDescent="0.25">
      <c r="B62" s="4" t="s">
        <v>39</v>
      </c>
      <c r="C62" s="6">
        <v>0.89473684210526316</v>
      </c>
      <c r="D62" s="6">
        <v>0.96721311475409832</v>
      </c>
      <c r="E62" s="6">
        <f t="shared" si="5"/>
        <v>8.1002892960462827E-2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691</v>
      </c>
      <c r="D70" s="5">
        <v>617</v>
      </c>
      <c r="E70" s="6">
        <f>IF(C70&gt;0,(D70-C70)/C70,"-")</f>
        <v>-0.10709117221418235</v>
      </c>
    </row>
    <row r="71" spans="2:5" ht="20.100000000000001" customHeight="1" thickBot="1" x14ac:dyDescent="0.25">
      <c r="B71" s="4" t="s">
        <v>45</v>
      </c>
      <c r="C71" s="5">
        <v>208</v>
      </c>
      <c r="D71" s="5">
        <v>189</v>
      </c>
      <c r="E71" s="6">
        <f t="shared" ref="E71:E77" si="6">IF(C71&gt;0,(D71-C71)/C71,"-")</f>
        <v>-9.1346153846153841E-2</v>
      </c>
    </row>
    <row r="72" spans="2:5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355</v>
      </c>
      <c r="D73" s="5">
        <v>306</v>
      </c>
      <c r="E73" s="6">
        <f t="shared" si="6"/>
        <v>-0.13802816901408452</v>
      </c>
    </row>
    <row r="74" spans="2:5" ht="20.100000000000001" customHeight="1" thickBot="1" x14ac:dyDescent="0.25">
      <c r="B74" s="4" t="s">
        <v>47</v>
      </c>
      <c r="C74" s="5">
        <v>104</v>
      </c>
      <c r="D74" s="5">
        <v>100</v>
      </c>
      <c r="E74" s="6">
        <f t="shared" si="6"/>
        <v>-3.8461538461538464E-2</v>
      </c>
    </row>
    <row r="75" spans="2:5" ht="20.100000000000001" customHeight="1" thickBot="1" x14ac:dyDescent="0.25">
      <c r="B75" s="4" t="s">
        <v>48</v>
      </c>
      <c r="C75" s="5">
        <v>22</v>
      </c>
      <c r="D75" s="5">
        <v>22</v>
      </c>
      <c r="E75" s="6">
        <f t="shared" si="6"/>
        <v>0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43</v>
      </c>
      <c r="D90" s="5">
        <v>44</v>
      </c>
      <c r="E90" s="6">
        <f>IF(C90&gt;0,(D90-C90)/C90,"-")</f>
        <v>2.3255813953488372E-2</v>
      </c>
    </row>
    <row r="91" spans="2:5" ht="29.25" thickBot="1" x14ac:dyDescent="0.25">
      <c r="B91" s="4" t="s">
        <v>52</v>
      </c>
      <c r="C91" s="5">
        <v>23</v>
      </c>
      <c r="D91" s="5">
        <v>29</v>
      </c>
      <c r="E91" s="6">
        <f t="shared" ref="E91:E93" si="7">IF(C91&gt;0,(D91-C91)/C91,"-")</f>
        <v>0.2608695652173913</v>
      </c>
    </row>
    <row r="92" spans="2:5" ht="29.25" customHeight="1" thickBot="1" x14ac:dyDescent="0.25">
      <c r="B92" s="4" t="s">
        <v>53</v>
      </c>
      <c r="C92" s="5">
        <v>35</v>
      </c>
      <c r="D92" s="5">
        <v>25</v>
      </c>
      <c r="E92" s="6">
        <f t="shared" si="7"/>
        <v>-0.2857142857142857</v>
      </c>
    </row>
    <row r="93" spans="2:5" ht="29.25" customHeight="1" thickBot="1" x14ac:dyDescent="0.25">
      <c r="B93" s="4" t="s">
        <v>54</v>
      </c>
      <c r="C93" s="6">
        <f>(C90+C91)/(C90+C91+C92)</f>
        <v>0.65346534653465349</v>
      </c>
      <c r="D93" s="6">
        <f>(D90+D91)/(D90+D91+D92)</f>
        <v>0.74489795918367352</v>
      </c>
      <c r="E93" s="6">
        <f t="shared" si="7"/>
        <v>0.13991960420531852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101</v>
      </c>
      <c r="D100" s="5">
        <v>98</v>
      </c>
      <c r="E100" s="6">
        <f>IF(C100&gt;0,(D100-C100)/C100,"-")</f>
        <v>-2.9702970297029702E-2</v>
      </c>
    </row>
    <row r="101" spans="2:5" ht="20.100000000000001" customHeight="1" thickBot="1" x14ac:dyDescent="0.25">
      <c r="B101" s="4" t="s">
        <v>41</v>
      </c>
      <c r="C101" s="5">
        <v>51</v>
      </c>
      <c r="D101" s="5">
        <v>63</v>
      </c>
      <c r="E101" s="6">
        <f t="shared" ref="E101:E105" si="8">IF(C101&gt;0,(D101-C101)/C101,"-")</f>
        <v>0.23529411764705882</v>
      </c>
    </row>
    <row r="102" spans="2:5" ht="20.100000000000001" customHeight="1" thickBot="1" x14ac:dyDescent="0.25">
      <c r="B102" s="4" t="s">
        <v>42</v>
      </c>
      <c r="C102" s="5">
        <v>15</v>
      </c>
      <c r="D102" s="5">
        <v>10</v>
      </c>
      <c r="E102" s="6">
        <f t="shared" si="8"/>
        <v>-0.33333333333333331</v>
      </c>
    </row>
    <row r="103" spans="2:5" ht="20.100000000000001" customHeight="1" thickBot="1" x14ac:dyDescent="0.25">
      <c r="B103" s="4" t="s">
        <v>98</v>
      </c>
      <c r="C103" s="6">
        <f>(C101+C102)/C100</f>
        <v>0.65346534653465349</v>
      </c>
      <c r="D103" s="6">
        <f>(D101+D102)/D100</f>
        <v>0.74489795918367352</v>
      </c>
      <c r="E103" s="6">
        <f t="shared" si="8"/>
        <v>0.13991960420531852</v>
      </c>
    </row>
    <row r="104" spans="2:5" ht="20.100000000000001" customHeight="1" thickBot="1" x14ac:dyDescent="0.25">
      <c r="B104" s="4" t="s">
        <v>39</v>
      </c>
      <c r="C104" s="6">
        <v>0.68918918918918914</v>
      </c>
      <c r="D104" s="6">
        <v>0.77777777777777779</v>
      </c>
      <c r="E104" s="6">
        <f t="shared" si="8"/>
        <v>0.12854030501089334</v>
      </c>
    </row>
    <row r="105" spans="2:5" ht="20.100000000000001" customHeight="1" thickBot="1" x14ac:dyDescent="0.25">
      <c r="B105" s="4" t="s">
        <v>40</v>
      </c>
      <c r="C105" s="6">
        <v>0.55555555555555558</v>
      </c>
      <c r="D105" s="6">
        <v>0.58823529411764708</v>
      </c>
      <c r="E105" s="6">
        <f t="shared" si="8"/>
        <v>5.8823529411764691E-2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102</v>
      </c>
      <c r="D112" s="5">
        <v>102</v>
      </c>
      <c r="E112" s="6">
        <f>IF(C112&gt;0,(D112-C112)/C112,"-")</f>
        <v>0</v>
      </c>
    </row>
    <row r="113" spans="2:14" ht="15" thickBot="1" x14ac:dyDescent="0.25">
      <c r="B113" s="4" t="s">
        <v>56</v>
      </c>
      <c r="C113" s="5">
        <v>39</v>
      </c>
      <c r="D113" s="5">
        <v>54</v>
      </c>
      <c r="E113" s="6">
        <f t="shared" ref="E113:E114" si="9">IF(C113&gt;0,(D113-C113)/C113,"-")</f>
        <v>0.38461538461538464</v>
      </c>
    </row>
    <row r="114" spans="2:14" ht="15" thickBot="1" x14ac:dyDescent="0.25">
      <c r="B114" s="4" t="s">
        <v>57</v>
      </c>
      <c r="C114" s="5">
        <v>63</v>
      </c>
      <c r="D114" s="5">
        <v>48</v>
      </c>
      <c r="E114" s="6">
        <f t="shared" si="9"/>
        <v>-0.23809523809523808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0</v>
      </c>
      <c r="F143" s="10">
        <v>2</v>
      </c>
      <c r="G143" s="10">
        <v>8</v>
      </c>
      <c r="H143" s="10">
        <v>0</v>
      </c>
      <c r="I143" s="10">
        <v>0</v>
      </c>
      <c r="J143" s="10">
        <v>8</v>
      </c>
      <c r="K143" s="6">
        <f>IF(C143=0,"-",(G143-C143)/C143)</f>
        <v>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3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14</v>
      </c>
      <c r="D145" s="10">
        <v>0</v>
      </c>
      <c r="E145" s="10">
        <v>1</v>
      </c>
      <c r="F145" s="10">
        <v>15</v>
      </c>
      <c r="G145" s="10">
        <v>8</v>
      </c>
      <c r="H145" s="10">
        <v>0</v>
      </c>
      <c r="I145" s="10">
        <v>2</v>
      </c>
      <c r="J145" s="10">
        <v>10</v>
      </c>
      <c r="K145" s="6">
        <f t="shared" si="16"/>
        <v>-0.42857142857142855</v>
      </c>
      <c r="L145" s="6" t="str">
        <f t="shared" si="15"/>
        <v>-</v>
      </c>
      <c r="M145" s="6">
        <f t="shared" si="15"/>
        <v>1</v>
      </c>
      <c r="N145" s="6">
        <f t="shared" si="15"/>
        <v>-0.33333333333333331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2</v>
      </c>
      <c r="H146" s="10">
        <v>0</v>
      </c>
      <c r="I146" s="10">
        <v>0</v>
      </c>
      <c r="J146" s="10">
        <v>2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16</v>
      </c>
      <c r="D148" s="10">
        <v>0</v>
      </c>
      <c r="E148" s="10">
        <v>1</v>
      </c>
      <c r="F148" s="10">
        <v>17</v>
      </c>
      <c r="G148" s="10">
        <v>18</v>
      </c>
      <c r="H148" s="10">
        <v>0</v>
      </c>
      <c r="I148" s="10">
        <v>2</v>
      </c>
      <c r="J148" s="10">
        <v>20</v>
      </c>
      <c r="K148" s="6">
        <f t="shared" ref="K148" si="17">IF(C148=0,"-",(G148-C148)/C148)</f>
        <v>0.125</v>
      </c>
      <c r="L148" s="6" t="str">
        <f t="shared" ref="L148" si="18">IF(D148=0,"-",(H148-D148)/D148)</f>
        <v>-</v>
      </c>
      <c r="M148" s="6">
        <f t="shared" ref="M148" si="19">IF(E148=0,"-",(I148-E148)/E148)</f>
        <v>1</v>
      </c>
      <c r="N148" s="6">
        <f t="shared" ref="N148" si="20">IF(F148=0,"-",(J148-F148)/F148)</f>
        <v>0.17647058823529413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0.125</v>
      </c>
      <c r="D149" s="6" t="str">
        <f t="shared" si="21"/>
        <v>-</v>
      </c>
      <c r="E149" s="6" t="str">
        <f t="shared" si="21"/>
        <v>-</v>
      </c>
      <c r="F149" s="6">
        <f t="shared" si="21"/>
        <v>0.11764705882352941</v>
      </c>
      <c r="G149" s="6">
        <f t="shared" si="21"/>
        <v>0.5</v>
      </c>
      <c r="H149" s="6" t="str">
        <f t="shared" si="21"/>
        <v>-</v>
      </c>
      <c r="I149" s="6" t="str">
        <f t="shared" si="21"/>
        <v>-</v>
      </c>
      <c r="J149" s="6">
        <f t="shared" si="21"/>
        <v>0.44444444444444442</v>
      </c>
      <c r="K149" s="6">
        <f>IF(OR(C149="-",G149="-"),"-",(G149-C149)/C149)</f>
        <v>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2.7777777777777772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14</v>
      </c>
      <c r="D157" s="19">
        <v>10</v>
      </c>
      <c r="E157" s="18">
        <f>IF(C157=0,"-",(D157-C157)/C157)</f>
        <v>-0.2857142857142857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8</v>
      </c>
      <c r="E158" s="18">
        <f t="shared" ref="E158:E159" si="23">IF(C158=0,"-",(D158-C158)/C158)</f>
        <v>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0.875</v>
      </c>
      <c r="D160" s="18">
        <f>IF(D157=0,"-",D157/(D157+D158+D159))</f>
        <v>0.55555555555555558</v>
      </c>
      <c r="E160" s="18">
        <f>IF(OR(C160="-",D160="-"),"-",(D160-C160)/C160)</f>
        <v>-0.36507936507936506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1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1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25</v>
      </c>
      <c r="D182" s="5">
        <v>20</v>
      </c>
      <c r="E182" s="6">
        <f t="shared" si="26"/>
        <v>-0.2</v>
      </c>
      <c r="H182" s="13"/>
    </row>
    <row r="183" spans="2:8" ht="15" thickBot="1" x14ac:dyDescent="0.25">
      <c r="B183" s="4" t="s">
        <v>47</v>
      </c>
      <c r="C183" s="5">
        <v>21</v>
      </c>
      <c r="D183" s="5">
        <v>19</v>
      </c>
      <c r="E183" s="6">
        <f t="shared" si="26"/>
        <v>-9.5238095238095233E-2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1</v>
      </c>
      <c r="E185" s="6">
        <f t="shared" si="26"/>
        <v>-0.75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1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0</v>
      </c>
      <c r="D223" s="5">
        <v>0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1459</v>
      </c>
      <c r="D14" s="5">
        <v>1460</v>
      </c>
      <c r="E14" s="6">
        <f>IF(C14&gt;0,(D14-C14)/C14)</f>
        <v>6.8540095956134343E-4</v>
      </c>
    </row>
    <row r="15" spans="1:5" ht="20.100000000000001" customHeight="1" thickBot="1" x14ac:dyDescent="0.25">
      <c r="B15" s="4" t="s">
        <v>17</v>
      </c>
      <c r="C15" s="5">
        <v>1455</v>
      </c>
      <c r="D15" s="5">
        <v>1348</v>
      </c>
      <c r="E15" s="6">
        <f t="shared" ref="E15:E25" si="0">IF(C15&gt;0,(D15-C15)/C15)</f>
        <v>-7.3539518900343645E-2</v>
      </c>
    </row>
    <row r="16" spans="1:5" ht="20.100000000000001" customHeight="1" thickBot="1" x14ac:dyDescent="0.25">
      <c r="B16" s="4" t="s">
        <v>18</v>
      </c>
      <c r="C16" s="5">
        <v>978</v>
      </c>
      <c r="D16" s="5">
        <v>817</v>
      </c>
      <c r="E16" s="6">
        <f t="shared" si="0"/>
        <v>-0.16462167689161555</v>
      </c>
    </row>
    <row r="17" spans="2:5" ht="20.100000000000001" customHeight="1" thickBot="1" x14ac:dyDescent="0.25">
      <c r="B17" s="4" t="s">
        <v>19</v>
      </c>
      <c r="C17" s="5">
        <v>477</v>
      </c>
      <c r="D17" s="5">
        <v>531</v>
      </c>
      <c r="E17" s="6">
        <f t="shared" si="0"/>
        <v>0.11320754716981132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3</v>
      </c>
      <c r="E18" s="6">
        <f>IF(C18=0,"-",(D18-C18)/C18)</f>
        <v>-0.4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0.32783505154639175</v>
      </c>
      <c r="D20" s="6">
        <f>D17/D15</f>
        <v>0.39391691394658751</v>
      </c>
      <c r="E20" s="6">
        <f t="shared" si="0"/>
        <v>0.20157046078047133</v>
      </c>
    </row>
    <row r="21" spans="2:5" ht="30" customHeight="1" thickBot="1" x14ac:dyDescent="0.25">
      <c r="B21" s="4" t="s">
        <v>23</v>
      </c>
      <c r="C21" s="5">
        <v>151</v>
      </c>
      <c r="D21" s="5">
        <v>187</v>
      </c>
      <c r="E21" s="6">
        <f t="shared" si="0"/>
        <v>0.23841059602649006</v>
      </c>
    </row>
    <row r="22" spans="2:5" ht="20.100000000000001" customHeight="1" thickBot="1" x14ac:dyDescent="0.25">
      <c r="B22" s="4" t="s">
        <v>24</v>
      </c>
      <c r="C22" s="5">
        <v>55</v>
      </c>
      <c r="D22" s="5">
        <v>100</v>
      </c>
      <c r="E22" s="6">
        <f t="shared" si="0"/>
        <v>0.81818181818181823</v>
      </c>
    </row>
    <row r="23" spans="2:5" ht="20.100000000000001" customHeight="1" thickBot="1" x14ac:dyDescent="0.25">
      <c r="B23" s="4" t="s">
        <v>25</v>
      </c>
      <c r="C23" s="5">
        <v>96</v>
      </c>
      <c r="D23" s="5">
        <v>87</v>
      </c>
      <c r="E23" s="6">
        <f t="shared" si="0"/>
        <v>-9.375E-2</v>
      </c>
    </row>
    <row r="24" spans="2:5" ht="20.100000000000001" customHeight="1" thickBot="1" x14ac:dyDescent="0.25">
      <c r="B24" s="4" t="s">
        <v>21</v>
      </c>
      <c r="C24" s="6">
        <f>C23/C21</f>
        <v>0.63576158940397354</v>
      </c>
      <c r="D24" s="6">
        <f t="shared" ref="D24" si="1">D23/D21</f>
        <v>0.46524064171122997</v>
      </c>
      <c r="E24" s="6">
        <f t="shared" si="0"/>
        <v>-0.26821524064171121</v>
      </c>
    </row>
    <row r="25" spans="2:5" ht="20.100000000000001" customHeight="1" thickBot="1" x14ac:dyDescent="0.25">
      <c r="B25" s="7" t="s">
        <v>26</v>
      </c>
      <c r="C25" s="6">
        <v>0.11983415940661089</v>
      </c>
      <c r="D25" s="6">
        <v>0.11102161297602164</v>
      </c>
      <c r="E25" s="6">
        <f t="shared" si="0"/>
        <v>-7.3539518900343603E-2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469</v>
      </c>
      <c r="D34" s="5">
        <v>443</v>
      </c>
      <c r="E34" s="6">
        <f>IF(C34&gt;0,(D34-C34)/C34,"-")</f>
        <v>-5.5437100213219619E-2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333</v>
      </c>
      <c r="D36" s="5">
        <v>338</v>
      </c>
      <c r="E36" s="6">
        <f t="shared" si="2"/>
        <v>1.5015015015015015E-2</v>
      </c>
    </row>
    <row r="37" spans="2:5" ht="20.100000000000001" customHeight="1" thickBot="1" x14ac:dyDescent="0.25">
      <c r="B37" s="4" t="s">
        <v>30</v>
      </c>
      <c r="C37" s="5">
        <v>135</v>
      </c>
      <c r="D37" s="5">
        <v>105</v>
      </c>
      <c r="E37" s="6">
        <f t="shared" si="2"/>
        <v>-0.22222222222222221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134</v>
      </c>
      <c r="D44" s="5">
        <v>167</v>
      </c>
      <c r="E44" s="6">
        <f>IF(C44&gt;0,(D44-C44)/C44,"-")</f>
        <v>0.2462686567164179</v>
      </c>
    </row>
    <row r="45" spans="2:5" ht="20.100000000000001" customHeight="1" thickBot="1" x14ac:dyDescent="0.25">
      <c r="B45" s="4" t="s">
        <v>34</v>
      </c>
      <c r="C45" s="5">
        <v>32</v>
      </c>
      <c r="D45" s="5">
        <v>26</v>
      </c>
      <c r="E45" s="6">
        <f t="shared" ref="E45:E51" si="3">IF(C45&gt;0,(D45-C45)/C45,"-")</f>
        <v>-0.1875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11</v>
      </c>
      <c r="E46" s="6">
        <f t="shared" si="3"/>
        <v>-0.15384615384615385</v>
      </c>
    </row>
    <row r="47" spans="2:5" ht="20.100000000000001" customHeight="1" thickBot="1" x14ac:dyDescent="0.25">
      <c r="B47" s="4" t="s">
        <v>32</v>
      </c>
      <c r="C47" s="5">
        <v>627</v>
      </c>
      <c r="D47" s="5">
        <v>524</v>
      </c>
      <c r="E47" s="6">
        <f t="shared" si="3"/>
        <v>-0.16427432216905902</v>
      </c>
    </row>
    <row r="48" spans="2:5" ht="20.100000000000001" customHeight="1" thickBot="1" x14ac:dyDescent="0.25">
      <c r="B48" s="4" t="s">
        <v>35</v>
      </c>
      <c r="C48" s="5">
        <v>334</v>
      </c>
      <c r="D48" s="5">
        <v>382</v>
      </c>
      <c r="E48" s="6">
        <f t="shared" si="3"/>
        <v>0.1437125748502994</v>
      </c>
    </row>
    <row r="49" spans="2:5" ht="20.100000000000001" customHeight="1" thickBot="1" x14ac:dyDescent="0.25">
      <c r="B49" s="4" t="s">
        <v>67</v>
      </c>
      <c r="C49" s="5">
        <v>195</v>
      </c>
      <c r="D49" s="5">
        <v>203</v>
      </c>
      <c r="E49" s="6">
        <f t="shared" si="3"/>
        <v>4.1025641025641026E-2</v>
      </c>
    </row>
    <row r="50" spans="2:5" ht="20.100000000000001" customHeight="1" collapsed="1" thickBot="1" x14ac:dyDescent="0.25">
      <c r="B50" s="4" t="s">
        <v>36</v>
      </c>
      <c r="C50" s="6">
        <f>C44/(C44+C45)</f>
        <v>0.80722891566265065</v>
      </c>
      <c r="D50" s="6">
        <f>D44/(D44+D45)</f>
        <v>0.86528497409326421</v>
      </c>
      <c r="E50" s="6">
        <f t="shared" si="3"/>
        <v>7.1920191787177998E-2</v>
      </c>
    </row>
    <row r="51" spans="2:5" ht="20.100000000000001" customHeight="1" thickBot="1" x14ac:dyDescent="0.25">
      <c r="B51" s="4" t="s">
        <v>37</v>
      </c>
      <c r="C51" s="6">
        <f>C47/(C46+C47)</f>
        <v>0.97968750000000004</v>
      </c>
      <c r="D51" s="6">
        <f t="shared" ref="D51" si="4">D47/(D46+D47)</f>
        <v>0.97943925233644857</v>
      </c>
      <c r="E51" s="6">
        <f t="shared" si="3"/>
        <v>-2.5339474429496219E-4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168</v>
      </c>
      <c r="D58" s="5">
        <v>193</v>
      </c>
      <c r="E58" s="6">
        <f>IF(C58&gt;0,(D58-C58)/C58,"-")</f>
        <v>0.14880952380952381</v>
      </c>
    </row>
    <row r="59" spans="2:5" ht="20.100000000000001" customHeight="1" thickBot="1" x14ac:dyDescent="0.25">
      <c r="B59" s="4" t="s">
        <v>41</v>
      </c>
      <c r="C59" s="5">
        <v>96</v>
      </c>
      <c r="D59" s="5">
        <v>100</v>
      </c>
      <c r="E59" s="6">
        <f t="shared" ref="E59:E63" si="5">IF(C59&gt;0,(D59-C59)/C59,"-")</f>
        <v>4.1666666666666664E-2</v>
      </c>
    </row>
    <row r="60" spans="2:5" ht="20.100000000000001" customHeight="1" thickBot="1" x14ac:dyDescent="0.25">
      <c r="B60" s="4" t="s">
        <v>42</v>
      </c>
      <c r="C60" s="5">
        <v>39</v>
      </c>
      <c r="D60" s="5">
        <v>67</v>
      </c>
      <c r="E60" s="6">
        <f t="shared" si="5"/>
        <v>0.71794871794871795</v>
      </c>
    </row>
    <row r="61" spans="2:5" ht="20.100000000000001" customHeight="1" collapsed="1" thickBot="1" x14ac:dyDescent="0.25">
      <c r="B61" s="4" t="s">
        <v>98</v>
      </c>
      <c r="C61" s="6">
        <f>(C59+C60)/C58</f>
        <v>0.8035714285714286</v>
      </c>
      <c r="D61" s="6">
        <f>(D59+D60)/D58</f>
        <v>0.86528497409326421</v>
      </c>
      <c r="E61" s="6">
        <f t="shared" si="5"/>
        <v>7.6799078871617646E-2</v>
      </c>
    </row>
    <row r="62" spans="2:5" ht="20.100000000000001" customHeight="1" thickBot="1" x14ac:dyDescent="0.25">
      <c r="B62" s="4" t="s">
        <v>39</v>
      </c>
      <c r="C62" s="6">
        <v>0.75590551181102361</v>
      </c>
      <c r="D62" s="6">
        <v>0.83333333333333337</v>
      </c>
      <c r="E62" s="6">
        <f t="shared" si="5"/>
        <v>0.10243055555555562</v>
      </c>
    </row>
    <row r="63" spans="2:5" ht="20.100000000000001" customHeight="1" thickBot="1" x14ac:dyDescent="0.25">
      <c r="B63" s="4" t="s">
        <v>40</v>
      </c>
      <c r="C63" s="6">
        <v>0.95121951219512191</v>
      </c>
      <c r="D63" s="6">
        <v>0.9178082191780822</v>
      </c>
      <c r="E63" s="6">
        <f t="shared" si="5"/>
        <v>-3.5124692658939187E-2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1879</v>
      </c>
      <c r="D70" s="5">
        <v>1860</v>
      </c>
      <c r="E70" s="6">
        <f>IF(C70&gt;0,(D70-C70)/C70,"-")</f>
        <v>-1.0111761575306013E-2</v>
      </c>
    </row>
    <row r="71" spans="2:5" ht="20.100000000000001" customHeight="1" thickBot="1" x14ac:dyDescent="0.25">
      <c r="B71" s="4" t="s">
        <v>45</v>
      </c>
      <c r="C71" s="5">
        <v>493</v>
      </c>
      <c r="D71" s="5">
        <v>488</v>
      </c>
      <c r="E71" s="6">
        <f t="shared" ref="E71:E77" si="6">IF(C71&gt;0,(D71-C71)/C71,"-")</f>
        <v>-1.0141987829614604E-2</v>
      </c>
    </row>
    <row r="72" spans="2:5" ht="20.100000000000001" customHeight="1" thickBot="1" x14ac:dyDescent="0.25">
      <c r="B72" s="4" t="s">
        <v>43</v>
      </c>
      <c r="C72" s="5">
        <v>3</v>
      </c>
      <c r="D72" s="5">
        <v>5</v>
      </c>
      <c r="E72" s="6">
        <f t="shared" si="6"/>
        <v>0.66666666666666663</v>
      </c>
    </row>
    <row r="73" spans="2:5" ht="20.100000000000001" customHeight="1" thickBot="1" x14ac:dyDescent="0.25">
      <c r="B73" s="4" t="s">
        <v>46</v>
      </c>
      <c r="C73" s="5">
        <v>965</v>
      </c>
      <c r="D73" s="5">
        <v>916</v>
      </c>
      <c r="E73" s="6">
        <f t="shared" si="6"/>
        <v>-5.0777202072538857E-2</v>
      </c>
    </row>
    <row r="74" spans="2:5" ht="20.100000000000001" customHeight="1" thickBot="1" x14ac:dyDescent="0.25">
      <c r="B74" s="4" t="s">
        <v>47</v>
      </c>
      <c r="C74" s="5">
        <v>347</v>
      </c>
      <c r="D74" s="5">
        <v>395</v>
      </c>
      <c r="E74" s="6">
        <f t="shared" si="6"/>
        <v>0.13832853025936601</v>
      </c>
    </row>
    <row r="75" spans="2:5" ht="20.100000000000001" customHeight="1" thickBot="1" x14ac:dyDescent="0.25">
      <c r="B75" s="4" t="s">
        <v>48</v>
      </c>
      <c r="C75" s="5">
        <v>71</v>
      </c>
      <c r="D75" s="5">
        <v>55</v>
      </c>
      <c r="E75" s="6">
        <f t="shared" si="6"/>
        <v>-0.22535211267605634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217</v>
      </c>
      <c r="D90" s="5">
        <v>171</v>
      </c>
      <c r="E90" s="6">
        <f>IF(C90&gt;0,(D90-C90)/C90,"-")</f>
        <v>-0.2119815668202765</v>
      </c>
    </row>
    <row r="91" spans="2:5" ht="29.25" thickBot="1" x14ac:dyDescent="0.25">
      <c r="B91" s="4" t="s">
        <v>52</v>
      </c>
      <c r="C91" s="5">
        <v>104</v>
      </c>
      <c r="D91" s="5">
        <v>78</v>
      </c>
      <c r="E91" s="6">
        <f t="shared" ref="E91:E93" si="7">IF(C91&gt;0,(D91-C91)/C91,"-")</f>
        <v>-0.25</v>
      </c>
    </row>
    <row r="92" spans="2:5" ht="29.25" customHeight="1" thickBot="1" x14ac:dyDescent="0.25">
      <c r="B92" s="4" t="s">
        <v>53</v>
      </c>
      <c r="C92" s="5">
        <v>96</v>
      </c>
      <c r="D92" s="5">
        <v>96</v>
      </c>
      <c r="E92" s="6">
        <f t="shared" si="7"/>
        <v>0</v>
      </c>
    </row>
    <row r="93" spans="2:5" ht="29.25" customHeight="1" thickBot="1" x14ac:dyDescent="0.25">
      <c r="B93" s="4" t="s">
        <v>54</v>
      </c>
      <c r="C93" s="6">
        <f>(C90+C91)/(C90+C91+C92)</f>
        <v>0.76978417266187049</v>
      </c>
      <c r="D93" s="6">
        <f>(D90+D91)/(D90+D91+D92)</f>
        <v>0.72173913043478266</v>
      </c>
      <c r="E93" s="6">
        <f t="shared" si="7"/>
        <v>-6.2413652986590733E-2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417</v>
      </c>
      <c r="D100" s="5">
        <v>345</v>
      </c>
      <c r="E100" s="6">
        <f>IF(C100&gt;0,(D100-C100)/C100,"-")</f>
        <v>-0.17266187050359713</v>
      </c>
    </row>
    <row r="101" spans="2:5" ht="20.100000000000001" customHeight="1" thickBot="1" x14ac:dyDescent="0.25">
      <c r="B101" s="4" t="s">
        <v>41</v>
      </c>
      <c r="C101" s="5">
        <v>233</v>
      </c>
      <c r="D101" s="5">
        <v>175</v>
      </c>
      <c r="E101" s="6">
        <f t="shared" ref="E101:E105" si="8">IF(C101&gt;0,(D101-C101)/C101,"-")</f>
        <v>-0.24892703862660945</v>
      </c>
    </row>
    <row r="102" spans="2:5" ht="20.100000000000001" customHeight="1" thickBot="1" x14ac:dyDescent="0.25">
      <c r="B102" s="4" t="s">
        <v>42</v>
      </c>
      <c r="C102" s="5">
        <v>88</v>
      </c>
      <c r="D102" s="5">
        <v>74</v>
      </c>
      <c r="E102" s="6">
        <f t="shared" si="8"/>
        <v>-0.15909090909090909</v>
      </c>
    </row>
    <row r="103" spans="2:5" ht="20.100000000000001" customHeight="1" thickBot="1" x14ac:dyDescent="0.25">
      <c r="B103" s="4" t="s">
        <v>98</v>
      </c>
      <c r="C103" s="6">
        <f>(C101+C102)/C100</f>
        <v>0.76978417266187049</v>
      </c>
      <c r="D103" s="6">
        <f>(D101+D102)/D100</f>
        <v>0.72173913043478266</v>
      </c>
      <c r="E103" s="6">
        <f t="shared" si="8"/>
        <v>-6.2413652986590733E-2</v>
      </c>
    </row>
    <row r="104" spans="2:5" ht="20.100000000000001" customHeight="1" thickBot="1" x14ac:dyDescent="0.25">
      <c r="B104" s="4" t="s">
        <v>39</v>
      </c>
      <c r="C104" s="6">
        <v>0.76393442622950825</v>
      </c>
      <c r="D104" s="6">
        <v>0.72916666666666663</v>
      </c>
      <c r="E104" s="6">
        <f t="shared" si="8"/>
        <v>-4.5511444921316278E-2</v>
      </c>
    </row>
    <row r="105" spans="2:5" ht="20.100000000000001" customHeight="1" thickBot="1" x14ac:dyDescent="0.25">
      <c r="B105" s="4" t="s">
        <v>40</v>
      </c>
      <c r="C105" s="6">
        <v>0.7857142857142857</v>
      </c>
      <c r="D105" s="6">
        <v>0.70476190476190481</v>
      </c>
      <c r="E105" s="6">
        <f t="shared" si="8"/>
        <v>-0.10303030303030294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417</v>
      </c>
      <c r="D112" s="5">
        <v>354</v>
      </c>
      <c r="E112" s="6">
        <f>IF(C112&gt;0,(D112-C112)/C112,"-")</f>
        <v>-0.15107913669064749</v>
      </c>
    </row>
    <row r="113" spans="2:14" ht="15" thickBot="1" x14ac:dyDescent="0.25">
      <c r="B113" s="4" t="s">
        <v>56</v>
      </c>
      <c r="C113" s="5">
        <v>306</v>
      </c>
      <c r="D113" s="5">
        <v>251</v>
      </c>
      <c r="E113" s="6">
        <f t="shared" ref="E113:E114" si="9">IF(C113&gt;0,(D113-C113)/C113,"-")</f>
        <v>-0.17973856209150327</v>
      </c>
    </row>
    <row r="114" spans="2:14" ht="15" thickBot="1" x14ac:dyDescent="0.25">
      <c r="B114" s="4" t="s">
        <v>57</v>
      </c>
      <c r="C114" s="5">
        <v>111</v>
      </c>
      <c r="D114" s="5">
        <v>103</v>
      </c>
      <c r="E114" s="6">
        <f t="shared" si="9"/>
        <v>-7.2072072072072071E-2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2</v>
      </c>
      <c r="E128" s="10">
        <v>0</v>
      </c>
      <c r="F128" s="10">
        <v>3</v>
      </c>
      <c r="G128" s="10">
        <v>3</v>
      </c>
      <c r="H128" s="10">
        <v>2</v>
      </c>
      <c r="I128" s="10">
        <v>2</v>
      </c>
      <c r="J128" s="10">
        <v>7</v>
      </c>
      <c r="K128" s="6">
        <f>IF(C128=0,"-",(G128-C128)/C128)</f>
        <v>2</v>
      </c>
      <c r="L128" s="6">
        <f t="shared" ref="L128:N133" si="10">IF(D128=0,"-",(H128-D128)/D128)</f>
        <v>0</v>
      </c>
      <c r="M128" s="6" t="str">
        <f t="shared" si="10"/>
        <v>-</v>
      </c>
      <c r="N128" s="6">
        <f t="shared" si="10"/>
        <v>1.3333333333333333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4</v>
      </c>
      <c r="H129" s="10">
        <v>0</v>
      </c>
      <c r="I129" s="10">
        <v>0</v>
      </c>
      <c r="J129" s="10">
        <v>4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2</v>
      </c>
      <c r="E133" s="10">
        <v>0</v>
      </c>
      <c r="F133" s="10">
        <v>3</v>
      </c>
      <c r="G133" s="10">
        <v>7</v>
      </c>
      <c r="H133" s="10">
        <v>2</v>
      </c>
      <c r="I133" s="10">
        <v>2</v>
      </c>
      <c r="J133" s="10">
        <v>11</v>
      </c>
      <c r="K133" s="6">
        <f t="shared" si="11"/>
        <v>6</v>
      </c>
      <c r="L133" s="6">
        <f t="shared" si="10"/>
        <v>0</v>
      </c>
      <c r="M133" s="6" t="str">
        <f t="shared" si="10"/>
        <v>-</v>
      </c>
      <c r="N133" s="6">
        <f t="shared" si="10"/>
        <v>2.6666666666666665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0.42857142857142855</v>
      </c>
      <c r="H134" s="6">
        <f t="shared" si="12"/>
        <v>1</v>
      </c>
      <c r="I134" s="6">
        <f t="shared" si="12"/>
        <v>1</v>
      </c>
      <c r="J134" s="6">
        <f t="shared" si="12"/>
        <v>0.63636363636363635</v>
      </c>
      <c r="K134" s="6">
        <f>IF(OR(C134="-",G134="-"),"-",(G134-C134)/C134)</f>
        <v>-0.5714285714285714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-0.36363636363636365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</v>
      </c>
      <c r="D143" s="10">
        <v>0</v>
      </c>
      <c r="E143" s="10">
        <v>0</v>
      </c>
      <c r="F143" s="10">
        <v>6</v>
      </c>
      <c r="G143" s="10">
        <v>7</v>
      </c>
      <c r="H143" s="10">
        <v>0</v>
      </c>
      <c r="I143" s="10">
        <v>1</v>
      </c>
      <c r="J143" s="10">
        <v>8</v>
      </c>
      <c r="K143" s="6">
        <f>IF(C143=0,"-",(G143-C143)/C143)</f>
        <v>0.16666666666666666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0.33333333333333331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1</v>
      </c>
      <c r="F144" s="10">
        <v>3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-0.5</v>
      </c>
      <c r="L144" s="6" t="str">
        <f t="shared" si="15"/>
        <v>-</v>
      </c>
      <c r="M144" s="6">
        <f t="shared" si="15"/>
        <v>-1</v>
      </c>
      <c r="N144" s="6">
        <f t="shared" si="15"/>
        <v>-0.66666666666666663</v>
      </c>
    </row>
    <row r="145" spans="2:14" ht="15" thickBot="1" x14ac:dyDescent="0.25">
      <c r="B145" s="4" t="s">
        <v>73</v>
      </c>
      <c r="C145" s="10">
        <v>40</v>
      </c>
      <c r="D145" s="10">
        <v>0</v>
      </c>
      <c r="E145" s="10">
        <v>8</v>
      </c>
      <c r="F145" s="10">
        <v>48</v>
      </c>
      <c r="G145" s="10">
        <v>44</v>
      </c>
      <c r="H145" s="10">
        <v>0</v>
      </c>
      <c r="I145" s="10">
        <v>5</v>
      </c>
      <c r="J145" s="10">
        <v>49</v>
      </c>
      <c r="K145" s="6">
        <f t="shared" si="16"/>
        <v>0.1</v>
      </c>
      <c r="L145" s="6" t="str">
        <f t="shared" si="15"/>
        <v>-</v>
      </c>
      <c r="M145" s="6">
        <f t="shared" si="15"/>
        <v>-0.375</v>
      </c>
      <c r="N145" s="6">
        <f t="shared" si="15"/>
        <v>2.0833333333333332E-2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14</v>
      </c>
      <c r="H146" s="10">
        <v>0</v>
      </c>
      <c r="I146" s="10">
        <v>0</v>
      </c>
      <c r="J146" s="10">
        <v>14</v>
      </c>
      <c r="K146" s="6">
        <f t="shared" si="16"/>
        <v>13</v>
      </c>
      <c r="L146" s="6" t="str">
        <f t="shared" si="15"/>
        <v>-</v>
      </c>
      <c r="M146" s="6" t="str">
        <f t="shared" si="15"/>
        <v>-</v>
      </c>
      <c r="N146" s="6">
        <f t="shared" si="15"/>
        <v>13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49</v>
      </c>
      <c r="D148" s="10">
        <v>0</v>
      </c>
      <c r="E148" s="10">
        <v>9</v>
      </c>
      <c r="F148" s="10">
        <v>58</v>
      </c>
      <c r="G148" s="10">
        <v>66</v>
      </c>
      <c r="H148" s="10">
        <v>0</v>
      </c>
      <c r="I148" s="10">
        <v>6</v>
      </c>
      <c r="J148" s="10">
        <v>72</v>
      </c>
      <c r="K148" s="6">
        <f t="shared" ref="K148" si="17">IF(C148=0,"-",(G148-C148)/C148)</f>
        <v>0.34693877551020408</v>
      </c>
      <c r="L148" s="6" t="str">
        <f t="shared" ref="L148" si="18">IF(D148=0,"-",(H148-D148)/D148)</f>
        <v>-</v>
      </c>
      <c r="M148" s="6">
        <f t="shared" ref="M148" si="19">IF(E148=0,"-",(I148-E148)/E148)</f>
        <v>-0.33333333333333331</v>
      </c>
      <c r="N148" s="6">
        <f t="shared" ref="N148" si="20">IF(F148=0,"-",(J148-F148)/F148)</f>
        <v>0.2413793103448276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0.13043478260869565</v>
      </c>
      <c r="D149" s="6" t="str">
        <f t="shared" si="21"/>
        <v>-</v>
      </c>
      <c r="E149" s="6" t="str">
        <f t="shared" si="21"/>
        <v>-</v>
      </c>
      <c r="F149" s="6">
        <f t="shared" si="21"/>
        <v>0.1111111111111111</v>
      </c>
      <c r="G149" s="6">
        <f t="shared" si="21"/>
        <v>0.13725490196078433</v>
      </c>
      <c r="H149" s="6" t="str">
        <f t="shared" si="21"/>
        <v>-</v>
      </c>
      <c r="I149" s="6">
        <f t="shared" si="21"/>
        <v>0.16666666666666666</v>
      </c>
      <c r="J149" s="6">
        <f t="shared" si="21"/>
        <v>0.14035087719298245</v>
      </c>
      <c r="K149" s="6">
        <f>IF(OR(C149="-",G149="-"),"-",(G149-C149)/C149)</f>
        <v>5.2287581699346525E-2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0.26315789473684209</v>
      </c>
    </row>
    <row r="150" spans="2:14" ht="29.25" thickBot="1" x14ac:dyDescent="0.25">
      <c r="B150" s="7" t="s">
        <v>77</v>
      </c>
      <c r="C150" s="6">
        <f t="shared" si="21"/>
        <v>0.66666666666666663</v>
      </c>
      <c r="D150" s="6" t="str">
        <f t="shared" si="21"/>
        <v>-</v>
      </c>
      <c r="E150" s="6">
        <f t="shared" si="21"/>
        <v>1</v>
      </c>
      <c r="F150" s="6">
        <f t="shared" si="21"/>
        <v>0.75</v>
      </c>
      <c r="G150" s="6">
        <f t="shared" si="21"/>
        <v>6.6666666666666666E-2</v>
      </c>
      <c r="H150" s="6" t="str">
        <f t="shared" si="21"/>
        <v>-</v>
      </c>
      <c r="I150" s="6" t="str">
        <f t="shared" si="21"/>
        <v>-</v>
      </c>
      <c r="J150" s="6">
        <f t="shared" si="21"/>
        <v>6.6666666666666666E-2</v>
      </c>
      <c r="K150" s="6">
        <f>IF(OR(C150="-",G150="-"),"-",(G150-C150)/C150)</f>
        <v>-0.9</v>
      </c>
      <c r="L150" s="6" t="str">
        <f t="shared" si="22"/>
        <v>-</v>
      </c>
      <c r="M150" s="6" t="str">
        <f t="shared" si="22"/>
        <v>-</v>
      </c>
      <c r="N150" s="6">
        <f t="shared" si="22"/>
        <v>-0.91111111111111109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44</v>
      </c>
      <c r="D157" s="19">
        <v>56</v>
      </c>
      <c r="E157" s="18">
        <f>IF(C157=0,"-",(D157-C157)/C157)</f>
        <v>0.27272727272727271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</v>
      </c>
      <c r="D158" s="19">
        <v>9</v>
      </c>
      <c r="E158" s="18">
        <f t="shared" ref="E158:E159" si="23">IF(C158=0,"-",(D158-C158)/C158)</f>
        <v>0.8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0.89795918367346939</v>
      </c>
      <c r="D160" s="18">
        <f>IF(D157=0,"-",D157/(D157+D158+D159))</f>
        <v>0.84848484848484851</v>
      </c>
      <c r="E160" s="18">
        <f>IF(OR(C160="-",D160="-"),"-",(D160-C160)/C160)</f>
        <v>-5.5096418732782343E-2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11</v>
      </c>
      <c r="E166" s="6">
        <f>IF(C166=0,"-",(D166-C166)/C166)</f>
        <v>2.6666666666666665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6</v>
      </c>
      <c r="E167" s="6">
        <f t="shared" ref="E167:E168" si="24">IF(C167=0,"-",(D167-C167)/C167)</f>
        <v>2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0.63636363636363635</v>
      </c>
      <c r="E169" s="6">
        <f t="shared" ref="E169:E171" si="25">IF(OR(C169="-",D169="-"),"-",(D169-C169)/C169)</f>
        <v>-0.36363636363636365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0.66666666666666663</v>
      </c>
      <c r="E170" s="6">
        <f t="shared" si="25"/>
        <v>-0.33333333333333337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0.5</v>
      </c>
      <c r="E171" s="6">
        <f t="shared" si="25"/>
        <v>-0.5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5</v>
      </c>
      <c r="D178" s="5">
        <v>5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4</v>
      </c>
      <c r="D179" s="5">
        <v>2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1</v>
      </c>
      <c r="D180" s="5">
        <v>3</v>
      </c>
      <c r="E180" s="6">
        <f t="shared" si="26"/>
        <v>2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43</v>
      </c>
      <c r="D182" s="5">
        <v>86</v>
      </c>
      <c r="E182" s="6">
        <f t="shared" si="26"/>
        <v>1</v>
      </c>
      <c r="H182" s="13"/>
    </row>
    <row r="183" spans="2:8" ht="15" thickBot="1" x14ac:dyDescent="0.25">
      <c r="B183" s="4" t="s">
        <v>47</v>
      </c>
      <c r="C183" s="5">
        <v>34</v>
      </c>
      <c r="D183" s="5">
        <v>67</v>
      </c>
      <c r="E183" s="6">
        <f t="shared" si="26"/>
        <v>0.97058823529411764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9</v>
      </c>
      <c r="D185" s="5">
        <v>19</v>
      </c>
      <c r="E185" s="6">
        <f t="shared" si="26"/>
        <v>1.1111111111111112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3</v>
      </c>
      <c r="E197" s="6">
        <f t="shared" ref="E197:E200" si="27">IF(C197=0,"-",(D197-C197)/C197)</f>
        <v>-0.25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4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2</v>
      </c>
      <c r="E208" s="6">
        <f t="shared" si="28"/>
        <v>-0.5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2</v>
      </c>
      <c r="E209" s="6">
        <f t="shared" si="28"/>
        <v>-0.5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6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8</v>
      </c>
      <c r="D222" s="5">
        <v>4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10</v>
      </c>
      <c r="D223" s="5">
        <v>13</v>
      </c>
      <c r="E223" s="6">
        <f t="shared" si="30"/>
        <v>0.3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2025</v>
      </c>
    </row>
    <row r="13" spans="1:5" ht="42.75" customHeight="1" thickBot="1" x14ac:dyDescent="0.25">
      <c r="C13" s="8" t="s">
        <v>102</v>
      </c>
      <c r="D13" s="8" t="s">
        <v>103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1474</v>
      </c>
      <c r="D14" s="5">
        <v>1639</v>
      </c>
      <c r="E14" s="6">
        <f>IF(C14&gt;0,(D14-C14)/C14)</f>
        <v>0.11194029850746269</v>
      </c>
    </row>
    <row r="15" spans="1:5" ht="20.100000000000001" customHeight="1" thickBot="1" x14ac:dyDescent="0.25">
      <c r="B15" s="4" t="s">
        <v>17</v>
      </c>
      <c r="C15" s="5">
        <v>1408</v>
      </c>
      <c r="D15" s="5">
        <v>1499</v>
      </c>
      <c r="E15" s="6">
        <f t="shared" ref="E15:E25" si="0">IF(C15&gt;0,(D15-C15)/C15)</f>
        <v>6.4630681818181823E-2</v>
      </c>
    </row>
    <row r="16" spans="1:5" ht="20.100000000000001" customHeight="1" thickBot="1" x14ac:dyDescent="0.25">
      <c r="B16" s="4" t="s">
        <v>18</v>
      </c>
      <c r="C16" s="5">
        <v>964</v>
      </c>
      <c r="D16" s="5">
        <v>926</v>
      </c>
      <c r="E16" s="6">
        <f t="shared" si="0"/>
        <v>-3.9419087136929459E-2</v>
      </c>
    </row>
    <row r="17" spans="2:5" ht="20.100000000000001" customHeight="1" thickBot="1" x14ac:dyDescent="0.25">
      <c r="B17" s="4" t="s">
        <v>19</v>
      </c>
      <c r="C17" s="5">
        <v>444</v>
      </c>
      <c r="D17" s="5">
        <v>573</v>
      </c>
      <c r="E17" s="6">
        <f t="shared" si="0"/>
        <v>0.29054054054054052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9</v>
      </c>
      <c r="E18" s="6">
        <f>IF(C18=0,"-",(D18-C18)/C18)</f>
        <v>2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3</v>
      </c>
      <c r="E19" s="6">
        <f>IF(C19=0,"-",(D19-C19)/C19)</f>
        <v>0.5</v>
      </c>
    </row>
    <row r="20" spans="2:5" ht="20.100000000000001" customHeight="1" thickBot="1" x14ac:dyDescent="0.25">
      <c r="B20" s="4" t="s">
        <v>20</v>
      </c>
      <c r="C20" s="6">
        <f>C17/C15</f>
        <v>0.31534090909090912</v>
      </c>
      <c r="D20" s="6">
        <f>D17/D15</f>
        <v>0.38225483655770515</v>
      </c>
      <c r="E20" s="6">
        <f t="shared" si="0"/>
        <v>0.21219551773254236</v>
      </c>
    </row>
    <row r="21" spans="2:5" ht="30" customHeight="1" thickBot="1" x14ac:dyDescent="0.25">
      <c r="B21" s="4" t="s">
        <v>23</v>
      </c>
      <c r="C21" s="5">
        <v>66</v>
      </c>
      <c r="D21" s="5">
        <v>239</v>
      </c>
      <c r="E21" s="6">
        <f t="shared" si="0"/>
        <v>2.6212121212121211</v>
      </c>
    </row>
    <row r="22" spans="2:5" ht="20.100000000000001" customHeight="1" thickBot="1" x14ac:dyDescent="0.25">
      <c r="B22" s="4" t="s">
        <v>24</v>
      </c>
      <c r="C22" s="5">
        <v>50</v>
      </c>
      <c r="D22" s="5">
        <v>152</v>
      </c>
      <c r="E22" s="6">
        <f t="shared" si="0"/>
        <v>2.04</v>
      </c>
    </row>
    <row r="23" spans="2:5" ht="20.100000000000001" customHeight="1" thickBot="1" x14ac:dyDescent="0.25">
      <c r="B23" s="4" t="s">
        <v>25</v>
      </c>
      <c r="C23" s="5">
        <v>16</v>
      </c>
      <c r="D23" s="5">
        <v>87</v>
      </c>
      <c r="E23" s="6">
        <f t="shared" si="0"/>
        <v>4.4375</v>
      </c>
    </row>
    <row r="24" spans="2:5" ht="20.100000000000001" customHeight="1" thickBot="1" x14ac:dyDescent="0.25">
      <c r="B24" s="4" t="s">
        <v>21</v>
      </c>
      <c r="C24" s="6">
        <f>C23/C21</f>
        <v>0.24242424242424243</v>
      </c>
      <c r="D24" s="6">
        <f t="shared" ref="D24" si="1">D23/D21</f>
        <v>0.36401673640167365</v>
      </c>
      <c r="E24" s="6">
        <f t="shared" si="0"/>
        <v>0.50156903765690375</v>
      </c>
    </row>
    <row r="25" spans="2:5" ht="20.100000000000001" customHeight="1" thickBot="1" x14ac:dyDescent="0.25">
      <c r="B25" s="7" t="s">
        <v>26</v>
      </c>
      <c r="C25" s="6">
        <v>0.13419620476358404</v>
      </c>
      <c r="D25" s="6">
        <v>0.14286939697486681</v>
      </c>
      <c r="E25" s="6">
        <f t="shared" si="0"/>
        <v>6.463068181818174E-2</v>
      </c>
    </row>
    <row r="33" spans="2:5" ht="42.75" customHeight="1" thickBot="1" x14ac:dyDescent="0.25">
      <c r="C33" s="8" t="s">
        <v>102</v>
      </c>
      <c r="D33" s="8" t="s">
        <v>103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474</v>
      </c>
      <c r="D34" s="5">
        <v>477</v>
      </c>
      <c r="E34" s="6">
        <f>IF(C34&gt;0,(D34-C34)/C34,"-")</f>
        <v>6.3291139240506328E-3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347</v>
      </c>
      <c r="D36" s="5">
        <v>323</v>
      </c>
      <c r="E36" s="6">
        <f t="shared" si="2"/>
        <v>-6.9164265129683003E-2</v>
      </c>
    </row>
    <row r="37" spans="2:5" ht="20.100000000000001" customHeight="1" thickBot="1" x14ac:dyDescent="0.25">
      <c r="B37" s="4" t="s">
        <v>30</v>
      </c>
      <c r="C37" s="5">
        <v>127</v>
      </c>
      <c r="D37" s="5">
        <v>154</v>
      </c>
      <c r="E37" s="6">
        <f t="shared" si="2"/>
        <v>0.2125984251968504</v>
      </c>
    </row>
    <row r="43" spans="2:5" ht="42.75" customHeight="1" thickBot="1" x14ac:dyDescent="0.25">
      <c r="C43" s="8" t="s">
        <v>102</v>
      </c>
      <c r="D43" s="8" t="s">
        <v>103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224</v>
      </c>
      <c r="D44" s="5">
        <v>257</v>
      </c>
      <c r="E44" s="6">
        <f>IF(C44&gt;0,(D44-C44)/C44,"-")</f>
        <v>0.14732142857142858</v>
      </c>
    </row>
    <row r="45" spans="2:5" ht="20.100000000000001" customHeight="1" thickBot="1" x14ac:dyDescent="0.25">
      <c r="B45" s="4" t="s">
        <v>34</v>
      </c>
      <c r="C45" s="5">
        <v>35</v>
      </c>
      <c r="D45" s="5">
        <v>23</v>
      </c>
      <c r="E45" s="6">
        <f t="shared" ref="E45:E51" si="3">IF(C45&gt;0,(D45-C45)/C45,"-")</f>
        <v>-0.34285714285714286</v>
      </c>
    </row>
    <row r="46" spans="2:5" ht="20.100000000000001" customHeight="1" thickBot="1" x14ac:dyDescent="0.25">
      <c r="B46" s="4" t="s">
        <v>31</v>
      </c>
      <c r="C46" s="5">
        <v>12</v>
      </c>
      <c r="D46" s="5">
        <v>22</v>
      </c>
      <c r="E46" s="6">
        <f t="shared" si="3"/>
        <v>0.83333333333333337</v>
      </c>
    </row>
    <row r="47" spans="2:5" ht="20.100000000000001" customHeight="1" thickBot="1" x14ac:dyDescent="0.25">
      <c r="B47" s="4" t="s">
        <v>32</v>
      </c>
      <c r="C47" s="5">
        <v>600</v>
      </c>
      <c r="D47" s="5">
        <v>727</v>
      </c>
      <c r="E47" s="6">
        <f t="shared" si="3"/>
        <v>0.21166666666666667</v>
      </c>
    </row>
    <row r="48" spans="2:5" ht="20.100000000000001" customHeight="1" thickBot="1" x14ac:dyDescent="0.25">
      <c r="B48" s="4" t="s">
        <v>35</v>
      </c>
      <c r="C48" s="5">
        <v>255</v>
      </c>
      <c r="D48" s="5">
        <v>422</v>
      </c>
      <c r="E48" s="6">
        <f t="shared" si="3"/>
        <v>0.65490196078431373</v>
      </c>
    </row>
    <row r="49" spans="2:5" ht="20.100000000000001" customHeight="1" thickBot="1" x14ac:dyDescent="0.25">
      <c r="B49" s="4" t="s">
        <v>67</v>
      </c>
      <c r="C49" s="5">
        <v>179</v>
      </c>
      <c r="D49" s="5">
        <v>164</v>
      </c>
      <c r="E49" s="6">
        <f t="shared" si="3"/>
        <v>-8.3798882681564241E-2</v>
      </c>
    </row>
    <row r="50" spans="2:5" ht="20.100000000000001" customHeight="1" collapsed="1" thickBot="1" x14ac:dyDescent="0.25">
      <c r="B50" s="4" t="s">
        <v>36</v>
      </c>
      <c r="C50" s="6">
        <f>C44/(C44+C45)</f>
        <v>0.86486486486486491</v>
      </c>
      <c r="D50" s="6">
        <f>D44/(D44+D45)</f>
        <v>0.91785714285714282</v>
      </c>
      <c r="E50" s="6">
        <f t="shared" si="3"/>
        <v>6.1272321428571322E-2</v>
      </c>
    </row>
    <row r="51" spans="2:5" ht="20.100000000000001" customHeight="1" thickBot="1" x14ac:dyDescent="0.25">
      <c r="B51" s="4" t="s">
        <v>37</v>
      </c>
      <c r="C51" s="6">
        <f>C47/(C46+C47)</f>
        <v>0.98039215686274506</v>
      </c>
      <c r="D51" s="6">
        <f t="shared" ref="D51" si="4">D47/(D46+D47)</f>
        <v>0.97062750333778369</v>
      </c>
      <c r="E51" s="6">
        <f t="shared" si="3"/>
        <v>-9.9599465954605913E-3</v>
      </c>
    </row>
    <row r="57" spans="2:5" ht="42.75" customHeight="1" thickBot="1" x14ac:dyDescent="0.25">
      <c r="C57" s="8" t="s">
        <v>102</v>
      </c>
      <c r="D57" s="8" t="s">
        <v>103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259</v>
      </c>
      <c r="D58" s="5">
        <v>280</v>
      </c>
      <c r="E58" s="6">
        <f>IF(C58&gt;0,(D58-C58)/C58,"-")</f>
        <v>8.1081081081081086E-2</v>
      </c>
    </row>
    <row r="59" spans="2:5" ht="20.100000000000001" customHeight="1" thickBot="1" x14ac:dyDescent="0.25">
      <c r="B59" s="4" t="s">
        <v>41</v>
      </c>
      <c r="C59" s="5">
        <v>156</v>
      </c>
      <c r="D59" s="5">
        <v>166</v>
      </c>
      <c r="E59" s="6">
        <f t="shared" ref="E59:E63" si="5">IF(C59&gt;0,(D59-C59)/C59,"-")</f>
        <v>6.4102564102564097E-2</v>
      </c>
    </row>
    <row r="60" spans="2:5" ht="20.100000000000001" customHeight="1" thickBot="1" x14ac:dyDescent="0.25">
      <c r="B60" s="4" t="s">
        <v>42</v>
      </c>
      <c r="C60" s="5">
        <v>68</v>
      </c>
      <c r="D60" s="5">
        <v>91</v>
      </c>
      <c r="E60" s="6">
        <f t="shared" si="5"/>
        <v>0.33823529411764708</v>
      </c>
    </row>
    <row r="61" spans="2:5" ht="20.100000000000001" customHeight="1" collapsed="1" thickBot="1" x14ac:dyDescent="0.25">
      <c r="B61" s="4" t="s">
        <v>98</v>
      </c>
      <c r="C61" s="6">
        <f>(C59+C60)/C58</f>
        <v>0.86486486486486491</v>
      </c>
      <c r="D61" s="6">
        <f>(D59+D60)/D58</f>
        <v>0.91785714285714282</v>
      </c>
      <c r="E61" s="6">
        <f t="shared" si="5"/>
        <v>6.1272321428571322E-2</v>
      </c>
    </row>
    <row r="62" spans="2:5" ht="20.100000000000001" customHeight="1" thickBot="1" x14ac:dyDescent="0.25">
      <c r="B62" s="4" t="s">
        <v>39</v>
      </c>
      <c r="C62" s="6">
        <v>0.82978723404255317</v>
      </c>
      <c r="D62" s="6">
        <v>0.90710382513661203</v>
      </c>
      <c r="E62" s="6">
        <f t="shared" si="5"/>
        <v>9.3176404651814523E-2</v>
      </c>
    </row>
    <row r="63" spans="2:5" ht="20.100000000000001" customHeight="1" thickBot="1" x14ac:dyDescent="0.25">
      <c r="B63" s="4" t="s">
        <v>40</v>
      </c>
      <c r="C63" s="6">
        <v>0.95774647887323938</v>
      </c>
      <c r="D63" s="6">
        <v>0.93814432989690721</v>
      </c>
      <c r="E63" s="6">
        <f t="shared" si="5"/>
        <v>-2.0466949666464472E-2</v>
      </c>
    </row>
    <row r="64" spans="2:5" ht="15" thickBot="1" x14ac:dyDescent="0.25">
      <c r="E64" s="6"/>
    </row>
    <row r="69" spans="2:5" ht="42.75" customHeight="1" thickBot="1" x14ac:dyDescent="0.25">
      <c r="C69" s="8" t="s">
        <v>102</v>
      </c>
      <c r="D69" s="8" t="s">
        <v>103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1797</v>
      </c>
      <c r="D70" s="5">
        <v>1980</v>
      </c>
      <c r="E70" s="6">
        <f>IF(C70&gt;0,(D70-C70)/C70,"-")</f>
        <v>0.1018363939899833</v>
      </c>
    </row>
    <row r="71" spans="2:5" ht="20.100000000000001" customHeight="1" thickBot="1" x14ac:dyDescent="0.25">
      <c r="B71" s="4" t="s">
        <v>45</v>
      </c>
      <c r="C71" s="5">
        <v>673</v>
      </c>
      <c r="D71" s="5">
        <v>657</v>
      </c>
      <c r="E71" s="6">
        <f t="shared" ref="E71:E77" si="6">IF(C71&gt;0,(D71-C71)/C71,"-")</f>
        <v>-2.3774145616641901E-2</v>
      </c>
    </row>
    <row r="72" spans="2:5" ht="20.100000000000001" customHeight="1" thickBot="1" x14ac:dyDescent="0.25">
      <c r="B72" s="4" t="s">
        <v>43</v>
      </c>
      <c r="C72" s="5">
        <v>1</v>
      </c>
      <c r="D72" s="5">
        <v>8</v>
      </c>
      <c r="E72" s="6">
        <f t="shared" si="6"/>
        <v>7</v>
      </c>
    </row>
    <row r="73" spans="2:5" ht="20.100000000000001" customHeight="1" thickBot="1" x14ac:dyDescent="0.25">
      <c r="B73" s="4" t="s">
        <v>46</v>
      </c>
      <c r="C73" s="5">
        <v>775</v>
      </c>
      <c r="D73" s="5">
        <v>866</v>
      </c>
      <c r="E73" s="6">
        <f t="shared" si="6"/>
        <v>0.11741935483870967</v>
      </c>
    </row>
    <row r="74" spans="2:5" ht="20.100000000000001" customHeight="1" thickBot="1" x14ac:dyDescent="0.25">
      <c r="B74" s="4" t="s">
        <v>47</v>
      </c>
      <c r="C74" s="5">
        <v>273</v>
      </c>
      <c r="D74" s="5">
        <v>386</v>
      </c>
      <c r="E74" s="6">
        <f t="shared" si="6"/>
        <v>0.41391941391941389</v>
      </c>
    </row>
    <row r="75" spans="2:5" ht="20.100000000000001" customHeight="1" thickBot="1" x14ac:dyDescent="0.25">
      <c r="B75" s="4" t="s">
        <v>48</v>
      </c>
      <c r="C75" s="5">
        <v>74</v>
      </c>
      <c r="D75" s="5">
        <v>61</v>
      </c>
      <c r="E75" s="6">
        <f t="shared" si="6"/>
        <v>-0.17567567567567569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2</v>
      </c>
      <c r="E77" s="6">
        <f t="shared" si="6"/>
        <v>1</v>
      </c>
    </row>
    <row r="89" spans="2:5" ht="42.75" customHeight="1" thickBot="1" x14ac:dyDescent="0.25">
      <c r="C89" s="8" t="s">
        <v>102</v>
      </c>
      <c r="D89" s="8" t="s">
        <v>103</v>
      </c>
      <c r="E89" s="8" t="s">
        <v>99</v>
      </c>
    </row>
    <row r="90" spans="2:5" ht="29.25" thickBot="1" x14ac:dyDescent="0.25">
      <c r="B90" s="4" t="s">
        <v>51</v>
      </c>
      <c r="C90" s="5">
        <v>113</v>
      </c>
      <c r="D90" s="5">
        <v>104</v>
      </c>
      <c r="E90" s="6">
        <f>IF(C90&gt;0,(D90-C90)/C90,"-")</f>
        <v>-7.9646017699115043E-2</v>
      </c>
    </row>
    <row r="91" spans="2:5" ht="29.25" thickBot="1" x14ac:dyDescent="0.25">
      <c r="B91" s="4" t="s">
        <v>52</v>
      </c>
      <c r="C91" s="5">
        <v>98</v>
      </c>
      <c r="D91" s="5">
        <v>112</v>
      </c>
      <c r="E91" s="6">
        <f t="shared" ref="E91:E93" si="7">IF(C91&gt;0,(D91-C91)/C91,"-")</f>
        <v>0.14285714285714285</v>
      </c>
    </row>
    <row r="92" spans="2:5" ht="29.25" customHeight="1" thickBot="1" x14ac:dyDescent="0.25">
      <c r="B92" s="4" t="s">
        <v>53</v>
      </c>
      <c r="C92" s="5">
        <v>113</v>
      </c>
      <c r="D92" s="5">
        <v>124</v>
      </c>
      <c r="E92" s="6">
        <f t="shared" si="7"/>
        <v>9.7345132743362831E-2</v>
      </c>
    </row>
    <row r="93" spans="2:5" ht="29.25" customHeight="1" thickBot="1" x14ac:dyDescent="0.25">
      <c r="B93" s="4" t="s">
        <v>54</v>
      </c>
      <c r="C93" s="6">
        <f>(C90+C91)/(C90+C91+C92)</f>
        <v>0.65123456790123457</v>
      </c>
      <c r="D93" s="6">
        <f>(D90+D91)/(D90+D91+D92)</f>
        <v>0.63529411764705879</v>
      </c>
      <c r="E93" s="6">
        <f t="shared" si="7"/>
        <v>-2.4477279063284146E-2</v>
      </c>
    </row>
    <row r="99" spans="2:5" ht="42.75" customHeight="1" thickBot="1" x14ac:dyDescent="0.25">
      <c r="C99" s="8" t="s">
        <v>102</v>
      </c>
      <c r="D99" s="8" t="s">
        <v>103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327</v>
      </c>
      <c r="D100" s="5">
        <v>342</v>
      </c>
      <c r="E100" s="6">
        <f>IF(C100&gt;0,(D100-C100)/C100,"-")</f>
        <v>4.5871559633027525E-2</v>
      </c>
    </row>
    <row r="101" spans="2:5" ht="20.100000000000001" customHeight="1" thickBot="1" x14ac:dyDescent="0.25">
      <c r="B101" s="4" t="s">
        <v>41</v>
      </c>
      <c r="C101" s="5">
        <v>150</v>
      </c>
      <c r="D101" s="5">
        <v>164</v>
      </c>
      <c r="E101" s="6">
        <f t="shared" ref="E101:E105" si="8">IF(C101&gt;0,(D101-C101)/C101,"-")</f>
        <v>9.3333333333333338E-2</v>
      </c>
    </row>
    <row r="102" spans="2:5" ht="20.100000000000001" customHeight="1" thickBot="1" x14ac:dyDescent="0.25">
      <c r="B102" s="4" t="s">
        <v>42</v>
      </c>
      <c r="C102" s="5">
        <v>62</v>
      </c>
      <c r="D102" s="5">
        <v>54</v>
      </c>
      <c r="E102" s="6">
        <f t="shared" si="8"/>
        <v>-0.12903225806451613</v>
      </c>
    </row>
    <row r="103" spans="2:5" ht="20.100000000000001" customHeight="1" thickBot="1" x14ac:dyDescent="0.25">
      <c r="B103" s="4" t="s">
        <v>98</v>
      </c>
      <c r="C103" s="6">
        <f>(C101+C102)/C100</f>
        <v>0.64831804281345562</v>
      </c>
      <c r="D103" s="6">
        <f>(D101+D102)/D100</f>
        <v>0.63742690058479534</v>
      </c>
      <c r="E103" s="6">
        <f t="shared" si="8"/>
        <v>-1.6799073154584485E-2</v>
      </c>
    </row>
    <row r="104" spans="2:5" ht="20.100000000000001" customHeight="1" thickBot="1" x14ac:dyDescent="0.25">
      <c r="B104" s="4" t="s">
        <v>39</v>
      </c>
      <c r="C104" s="6">
        <v>0.65217391304347827</v>
      </c>
      <c r="D104" s="6">
        <v>0.66129032258064513</v>
      </c>
      <c r="E104" s="6">
        <f t="shared" si="8"/>
        <v>1.397849462365585E-2</v>
      </c>
    </row>
    <row r="105" spans="2:5" ht="20.100000000000001" customHeight="1" thickBot="1" x14ac:dyDescent="0.25">
      <c r="B105" s="4" t="s">
        <v>40</v>
      </c>
      <c r="C105" s="6">
        <v>0.63917525773195871</v>
      </c>
      <c r="D105" s="6">
        <v>0.57446808510638303</v>
      </c>
      <c r="E105" s="6">
        <f t="shared" si="8"/>
        <v>-0.10123541523678777</v>
      </c>
    </row>
    <row r="111" spans="2:5" ht="42.75" customHeight="1" thickBot="1" x14ac:dyDescent="0.25">
      <c r="C111" s="8" t="s">
        <v>102</v>
      </c>
      <c r="D111" s="8" t="s">
        <v>103</v>
      </c>
      <c r="E111" s="8" t="s">
        <v>99</v>
      </c>
    </row>
    <row r="112" spans="2:5" ht="15" thickBot="1" x14ac:dyDescent="0.25">
      <c r="B112" s="4" t="s">
        <v>55</v>
      </c>
      <c r="C112" s="5">
        <v>322</v>
      </c>
      <c r="D112" s="5">
        <v>386</v>
      </c>
      <c r="E112" s="6">
        <f>IF(C112&gt;0,(D112-C112)/C112,"-")</f>
        <v>0.19875776397515527</v>
      </c>
    </row>
    <row r="113" spans="2:14" ht="15" thickBot="1" x14ac:dyDescent="0.25">
      <c r="B113" s="4" t="s">
        <v>56</v>
      </c>
      <c r="C113" s="5">
        <v>152</v>
      </c>
      <c r="D113" s="5">
        <v>237</v>
      </c>
      <c r="E113" s="6">
        <f t="shared" ref="E113:E114" si="9">IF(C113&gt;0,(D113-C113)/C113,"-")</f>
        <v>0.55921052631578949</v>
      </c>
    </row>
    <row r="114" spans="2:14" ht="15" thickBot="1" x14ac:dyDescent="0.25">
      <c r="B114" s="4" t="s">
        <v>57</v>
      </c>
      <c r="C114" s="5">
        <v>170</v>
      </c>
      <c r="D114" s="5">
        <v>149</v>
      </c>
      <c r="E114" s="6">
        <f t="shared" si="9"/>
        <v>-0.12352941176470589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102</v>
      </c>
      <c r="D126" s="28"/>
      <c r="E126" s="28"/>
      <c r="F126" s="29"/>
      <c r="G126" s="27" t="s">
        <v>103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1</v>
      </c>
      <c r="F128" s="10">
        <v>1</v>
      </c>
      <c r="G128" s="10">
        <v>1</v>
      </c>
      <c r="H128" s="10">
        <v>0</v>
      </c>
      <c r="I128" s="10">
        <v>1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>
        <f t="shared" si="10"/>
        <v>0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1</v>
      </c>
      <c r="F133" s="10">
        <v>1</v>
      </c>
      <c r="G133" s="10">
        <v>1</v>
      </c>
      <c r="H133" s="10">
        <v>1</v>
      </c>
      <c r="I133" s="10">
        <v>1</v>
      </c>
      <c r="J133" s="10">
        <v>3</v>
      </c>
      <c r="K133" s="6" t="str">
        <f t="shared" si="11"/>
        <v>-</v>
      </c>
      <c r="L133" s="6" t="str">
        <f t="shared" si="10"/>
        <v>-</v>
      </c>
      <c r="M133" s="6">
        <f t="shared" si="10"/>
        <v>0</v>
      </c>
      <c r="N133" s="6">
        <f t="shared" si="10"/>
        <v>2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>
        <f t="shared" si="12"/>
        <v>1</v>
      </c>
      <c r="J134" s="6">
        <f t="shared" si="12"/>
        <v>0.66666666666666663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-0.33333333333333337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102</v>
      </c>
      <c r="D141" s="28"/>
      <c r="E141" s="28"/>
      <c r="F141" s="29"/>
      <c r="G141" s="27" t="s">
        <v>103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1</v>
      </c>
      <c r="F143" s="10">
        <v>5</v>
      </c>
      <c r="G143" s="10">
        <v>2</v>
      </c>
      <c r="H143" s="10">
        <v>0</v>
      </c>
      <c r="I143" s="10">
        <v>2</v>
      </c>
      <c r="J143" s="10">
        <v>4</v>
      </c>
      <c r="K143" s="6">
        <f>IF(C143=0,"-",(G143-C143)/C143)</f>
        <v>-0.5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-0.2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1</v>
      </c>
      <c r="F144" s="10">
        <v>2</v>
      </c>
      <c r="G144" s="10">
        <v>1</v>
      </c>
      <c r="H144" s="10">
        <v>0</v>
      </c>
      <c r="I144" s="10">
        <v>1</v>
      </c>
      <c r="J144" s="10">
        <v>2</v>
      </c>
      <c r="K144" s="6">
        <f t="shared" ref="K144:K147" si="16">IF(C144=0,"-",(G144-C144)/C144)</f>
        <v>0</v>
      </c>
      <c r="L144" s="6" t="str">
        <f t="shared" si="15"/>
        <v>-</v>
      </c>
      <c r="M144" s="6">
        <f t="shared" si="15"/>
        <v>0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39</v>
      </c>
      <c r="D145" s="10">
        <v>0</v>
      </c>
      <c r="E145" s="10">
        <v>5</v>
      </c>
      <c r="F145" s="10">
        <v>44</v>
      </c>
      <c r="G145" s="10">
        <v>33</v>
      </c>
      <c r="H145" s="10">
        <v>0</v>
      </c>
      <c r="I145" s="10">
        <v>5</v>
      </c>
      <c r="J145" s="10">
        <v>38</v>
      </c>
      <c r="K145" s="6">
        <f t="shared" si="16"/>
        <v>-0.15384615384615385</v>
      </c>
      <c r="L145" s="6" t="str">
        <f t="shared" si="15"/>
        <v>-</v>
      </c>
      <c r="M145" s="6">
        <f t="shared" si="15"/>
        <v>0</v>
      </c>
      <c r="N145" s="6">
        <f t="shared" si="15"/>
        <v>-0.13636363636363635</v>
      </c>
    </row>
    <row r="146" spans="2:14" ht="15" thickBot="1" x14ac:dyDescent="0.25">
      <c r="B146" s="4" t="s">
        <v>74</v>
      </c>
      <c r="C146" s="10">
        <v>12</v>
      </c>
      <c r="D146" s="10">
        <v>0</v>
      </c>
      <c r="E146" s="10">
        <v>4</v>
      </c>
      <c r="F146" s="10">
        <v>16</v>
      </c>
      <c r="G146" s="10">
        <v>9</v>
      </c>
      <c r="H146" s="10">
        <v>0</v>
      </c>
      <c r="I146" s="10">
        <v>0</v>
      </c>
      <c r="J146" s="10">
        <v>9</v>
      </c>
      <c r="K146" s="6">
        <f t="shared" si="16"/>
        <v>-0.25</v>
      </c>
      <c r="L146" s="6" t="str">
        <f t="shared" si="15"/>
        <v>-</v>
      </c>
      <c r="M146" s="6">
        <f t="shared" si="15"/>
        <v>-1</v>
      </c>
      <c r="N146" s="6">
        <f t="shared" si="15"/>
        <v>-0.4375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56</v>
      </c>
      <c r="D148" s="10">
        <v>0</v>
      </c>
      <c r="E148" s="10">
        <v>11</v>
      </c>
      <c r="F148" s="10">
        <v>67</v>
      </c>
      <c r="G148" s="10">
        <v>45</v>
      </c>
      <c r="H148" s="10">
        <v>0</v>
      </c>
      <c r="I148" s="10">
        <v>8</v>
      </c>
      <c r="J148" s="10">
        <v>53</v>
      </c>
      <c r="K148" s="6">
        <f t="shared" ref="K148" si="17">IF(C148=0,"-",(G148-C148)/C148)</f>
        <v>-0.19642857142857142</v>
      </c>
      <c r="L148" s="6" t="str">
        <f t="shared" ref="L148" si="18">IF(D148=0,"-",(H148-D148)/D148)</f>
        <v>-</v>
      </c>
      <c r="M148" s="6">
        <f t="shared" ref="M148" si="19">IF(E148=0,"-",(I148-E148)/E148)</f>
        <v>-0.27272727272727271</v>
      </c>
      <c r="N148" s="6">
        <f t="shared" ref="N148" si="20">IF(F148=0,"-",(J148-F148)/F148)</f>
        <v>-0.20895522388059701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9.3023255813953487E-2</v>
      </c>
      <c r="D149" s="6" t="str">
        <f t="shared" si="21"/>
        <v>-</v>
      </c>
      <c r="E149" s="6">
        <f t="shared" si="21"/>
        <v>0.16666666666666666</v>
      </c>
      <c r="F149" s="6">
        <f t="shared" si="21"/>
        <v>0.10204081632653061</v>
      </c>
      <c r="G149" s="6">
        <f t="shared" si="21"/>
        <v>5.7142857142857141E-2</v>
      </c>
      <c r="H149" s="6" t="str">
        <f t="shared" si="21"/>
        <v>-</v>
      </c>
      <c r="I149" s="6">
        <f t="shared" si="21"/>
        <v>0.2857142857142857</v>
      </c>
      <c r="J149" s="6">
        <f t="shared" si="21"/>
        <v>9.5238095238095233E-2</v>
      </c>
      <c r="K149" s="6">
        <f>IF(OR(C149="-",G149="-"),"-",(G149-C149)/C149)</f>
        <v>-0.38571428571428573</v>
      </c>
      <c r="L149" s="6" t="str">
        <f t="shared" ref="L149:N150" si="22">IF(OR(D149="-",H149="-"),"-",(H149-D149)/D149)</f>
        <v>-</v>
      </c>
      <c r="M149" s="6">
        <f t="shared" si="22"/>
        <v>0.7142857142857143</v>
      </c>
      <c r="N149" s="6">
        <f t="shared" si="22"/>
        <v>-6.6666666666666735E-2</v>
      </c>
    </row>
    <row r="150" spans="2:14" ht="29.25" thickBot="1" x14ac:dyDescent="0.25">
      <c r="B150" s="7" t="s">
        <v>77</v>
      </c>
      <c r="C150" s="6">
        <f t="shared" si="21"/>
        <v>7.6923076923076927E-2</v>
      </c>
      <c r="D150" s="6" t="str">
        <f t="shared" si="21"/>
        <v>-</v>
      </c>
      <c r="E150" s="6">
        <f t="shared" si="21"/>
        <v>0.2</v>
      </c>
      <c r="F150" s="6">
        <f t="shared" si="21"/>
        <v>0.1111111111111111</v>
      </c>
      <c r="G150" s="6">
        <f t="shared" si="21"/>
        <v>0.1</v>
      </c>
      <c r="H150" s="6" t="str">
        <f t="shared" si="21"/>
        <v>-</v>
      </c>
      <c r="I150" s="6">
        <f t="shared" si="21"/>
        <v>1</v>
      </c>
      <c r="J150" s="6">
        <f t="shared" si="21"/>
        <v>0.18181818181818182</v>
      </c>
      <c r="K150" s="6">
        <f>IF(OR(C150="-",G150="-"),"-",(G150-C150)/C150)</f>
        <v>0.3</v>
      </c>
      <c r="L150" s="6" t="str">
        <f t="shared" si="22"/>
        <v>-</v>
      </c>
      <c r="M150" s="6">
        <f t="shared" si="22"/>
        <v>4</v>
      </c>
      <c r="N150" s="6">
        <f t="shared" si="22"/>
        <v>0.63636363636363646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102</v>
      </c>
      <c r="D156" s="8" t="s">
        <v>103</v>
      </c>
      <c r="E156" s="8" t="s">
        <v>99</v>
      </c>
    </row>
    <row r="157" spans="2:14" ht="15" thickBot="1" x14ac:dyDescent="0.25">
      <c r="B157" s="4" t="s">
        <v>94</v>
      </c>
      <c r="C157" s="19">
        <v>51</v>
      </c>
      <c r="D157" s="19">
        <v>42</v>
      </c>
      <c r="E157" s="18">
        <f>IF(C157=0,"-",(D157-C157)/C157)</f>
        <v>-0.17647058823529413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</v>
      </c>
      <c r="D158" s="19">
        <v>3</v>
      </c>
      <c r="E158" s="18">
        <f t="shared" ref="E158:E159" si="23">IF(C158=0,"-",(D158-C158)/C158)</f>
        <v>-0.25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0.9107142857142857</v>
      </c>
      <c r="D160" s="18">
        <f>IF(D157=0,"-",D157/(D157+D158+D159))</f>
        <v>0.93333333333333335</v>
      </c>
      <c r="E160" s="18">
        <f>IF(OR(C160="-",D160="-"),"-",(D160-C160)/C160)</f>
        <v>2.4836601307189576E-2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102</v>
      </c>
      <c r="D165" s="8" t="s">
        <v>103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3</v>
      </c>
      <c r="E166" s="6">
        <f>IF(C166=0,"-",(D166-C166)/C166)</f>
        <v>2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2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0.66666666666666663</v>
      </c>
      <c r="E169" s="6">
        <f t="shared" ref="E169:E171" si="25">IF(OR(C169="-",D169="-"),"-",(D169-C169)/C169)</f>
        <v>-0.33333333333333337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0.66666666666666663</v>
      </c>
      <c r="E170" s="6">
        <f t="shared" si="25"/>
        <v>-0.33333333333333337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102</v>
      </c>
      <c r="D177" s="8" t="s">
        <v>103</v>
      </c>
      <c r="E177" s="8" t="s">
        <v>99</v>
      </c>
    </row>
    <row r="178" spans="2:8" ht="15" thickBot="1" x14ac:dyDescent="0.25">
      <c r="B178" s="15" t="s">
        <v>81</v>
      </c>
      <c r="C178" s="5">
        <v>6</v>
      </c>
      <c r="D178" s="5">
        <v>4</v>
      </c>
      <c r="E178" s="6">
        <f>IF(C178=0,"-",(D178-C178)/C178)</f>
        <v>-0.33333333333333331</v>
      </c>
      <c r="H178" s="13"/>
    </row>
    <row r="179" spans="2:8" ht="15" thickBot="1" x14ac:dyDescent="0.25">
      <c r="B179" s="4" t="s">
        <v>43</v>
      </c>
      <c r="C179" s="5">
        <v>3</v>
      </c>
      <c r="D179" s="5">
        <v>2</v>
      </c>
      <c r="E179" s="6">
        <f t="shared" ref="E179:E185" si="26">IF(C179=0,"-",(D179-C179)/C179)</f>
        <v>-0.33333333333333331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3</v>
      </c>
      <c r="D181" s="5">
        <v>2</v>
      </c>
      <c r="E181" s="6">
        <f t="shared" si="26"/>
        <v>-0.33333333333333331</v>
      </c>
      <c r="H181" s="13"/>
    </row>
    <row r="182" spans="2:8" ht="15" thickBot="1" x14ac:dyDescent="0.25">
      <c r="B182" s="15" t="s">
        <v>79</v>
      </c>
      <c r="C182" s="5">
        <v>84</v>
      </c>
      <c r="D182" s="5">
        <v>49</v>
      </c>
      <c r="E182" s="6">
        <f t="shared" si="26"/>
        <v>-0.41666666666666669</v>
      </c>
      <c r="H182" s="13"/>
    </row>
    <row r="183" spans="2:8" ht="15" thickBot="1" x14ac:dyDescent="0.25">
      <c r="B183" s="4" t="s">
        <v>47</v>
      </c>
      <c r="C183" s="5">
        <v>76</v>
      </c>
      <c r="D183" s="5">
        <v>44</v>
      </c>
      <c r="E183" s="6">
        <f t="shared" si="26"/>
        <v>-0.42105263157894735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5</v>
      </c>
      <c r="E185" s="6">
        <f t="shared" si="26"/>
        <v>-0.375</v>
      </c>
      <c r="H185" s="13"/>
    </row>
    <row r="196" spans="2:5" ht="42.75" customHeight="1" thickBot="1" x14ac:dyDescent="0.25">
      <c r="C196" s="8" t="s">
        <v>102</v>
      </c>
      <c r="D196" s="8" t="s">
        <v>103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3</v>
      </c>
      <c r="E197" s="6">
        <f t="shared" ref="E197:E200" si="27">IF(C197=0,"-",(D197-C197)/C197)</f>
        <v>2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3</v>
      </c>
      <c r="E199" s="6">
        <f t="shared" si="27"/>
        <v>2</v>
      </c>
    </row>
    <row r="200" spans="2:5" ht="15" thickBot="1" x14ac:dyDescent="0.25">
      <c r="B200" s="4" t="s">
        <v>85</v>
      </c>
      <c r="C200" s="5">
        <v>1</v>
      </c>
      <c r="D200" s="5">
        <v>3</v>
      </c>
      <c r="E200" s="6">
        <f t="shared" si="27"/>
        <v>2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102</v>
      </c>
      <c r="D206" s="8" t="s">
        <v>103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3</v>
      </c>
      <c r="E208" s="6">
        <f t="shared" si="28"/>
        <v>2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102</v>
      </c>
      <c r="D220" s="8" t="s">
        <v>103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3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3</v>
      </c>
      <c r="D222" s="5">
        <v>3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</v>
      </c>
      <c r="D223" s="5">
        <v>5</v>
      </c>
      <c r="E223" s="6">
        <f t="shared" si="30"/>
        <v>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2021-09-21T11:19:34Z</cp:lastPrinted>
  <dcterms:created xsi:type="dcterms:W3CDTF">2018-12-19T10:40:38Z</dcterms:created>
  <dcterms:modified xsi:type="dcterms:W3CDTF">2025-06-10T08:24:50Z</dcterms:modified>
</cp:coreProperties>
</file>