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gpjes-my.sharepoint.com/personal/gregoriomanuel_otero_cgpj_es/Documents/Documentos/VIOLENCIA MUJER/2021/2º Trimestre/Publicar/"/>
    </mc:Choice>
  </mc:AlternateContent>
  <xr:revisionPtr revIDLastSave="1" documentId="8_{44C59EB5-552E-4F69-83EF-493303B0B895}" xr6:coauthVersionLast="47" xr6:coauthVersionMax="47" xr10:uidLastSave="{17EAC784-C07E-453A-B07C-77F0A1FF89C3}"/>
  <bookViews>
    <workbookView xWindow="-120" yWindow="-120" windowWidth="29040" windowHeight="15840" xr2:uid="{00000000-000D-0000-FFFF-FFFF00000000}"/>
  </bookViews>
  <sheets>
    <sheet name="Portada" sheetId="4" r:id="rId1"/>
    <sheet name="Andalucía" sheetId="1" r:id="rId2"/>
    <sheet name="Aragón" sheetId="6" r:id="rId3"/>
    <sheet name="Asturias" sheetId="7" r:id="rId4"/>
    <sheet name="Illes Balears" sheetId="8" r:id="rId5"/>
    <sheet name="Canarias" sheetId="9" r:id="rId6"/>
    <sheet name="Cantabria" sheetId="10" r:id="rId7"/>
    <sheet name="Castilla y León" sheetId="16" r:id="rId8"/>
    <sheet name="Castilla La Mancha" sheetId="12" r:id="rId9"/>
    <sheet name="Cataluña" sheetId="13" r:id="rId10"/>
    <sheet name="Com. Valenciana" sheetId="14" r:id="rId11"/>
    <sheet name="Extremadura" sheetId="15" r:id="rId12"/>
    <sheet name="Galicia" sheetId="17" r:id="rId13"/>
    <sheet name="Com. Madrid" sheetId="18" r:id="rId14"/>
    <sheet name="Región de Murcia" sheetId="19" r:id="rId15"/>
    <sheet name="Navarra" sheetId="20" r:id="rId16"/>
    <sheet name="Pais Vasco" sheetId="21" r:id="rId17"/>
    <sheet name="La Rioja" sheetId="22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2" l="1"/>
  <c r="E18" i="22"/>
  <c r="E19" i="21"/>
  <c r="E18" i="21"/>
  <c r="E19" i="20"/>
  <c r="E18" i="20"/>
  <c r="E19" i="19"/>
  <c r="E18" i="19"/>
  <c r="E19" i="18"/>
  <c r="E18" i="18"/>
  <c r="E19" i="17"/>
  <c r="E18" i="17"/>
  <c r="E19" i="15"/>
  <c r="E18" i="15"/>
  <c r="E19" i="14"/>
  <c r="E19" i="13"/>
  <c r="E18" i="13"/>
  <c r="E19" i="12"/>
  <c r="E18" i="12"/>
  <c r="E19" i="16"/>
  <c r="E18" i="16"/>
  <c r="E19" i="10"/>
  <c r="E18" i="10"/>
  <c r="E19" i="9"/>
  <c r="E18" i="9"/>
  <c r="E19" i="8"/>
  <c r="E18" i="8"/>
  <c r="E19" i="7"/>
  <c r="E18" i="7"/>
  <c r="E18" i="14"/>
  <c r="E19" i="1"/>
  <c r="E18" i="1"/>
  <c r="E19" i="6"/>
  <c r="E18" i="6"/>
  <c r="D20" i="19" l="1"/>
  <c r="D20" i="18"/>
  <c r="E17" i="17"/>
  <c r="D20" i="17"/>
  <c r="E25" i="15"/>
  <c r="D20" i="15"/>
  <c r="E25" i="14"/>
  <c r="D20" i="14"/>
  <c r="E25" i="13"/>
  <c r="D20" i="13"/>
  <c r="D20" i="12"/>
  <c r="D20" i="16"/>
  <c r="E25" i="10"/>
  <c r="D20" i="9"/>
  <c r="E16" i="8"/>
  <c r="E16" i="6"/>
  <c r="E14" i="6"/>
  <c r="D20" i="10"/>
  <c r="E25" i="16"/>
  <c r="E25" i="17"/>
  <c r="E16" i="17"/>
  <c r="E25" i="18"/>
  <c r="E16" i="19"/>
  <c r="E25" i="20"/>
  <c r="E16" i="20"/>
  <c r="E17" i="21"/>
  <c r="E16" i="21"/>
  <c r="E25" i="22"/>
  <c r="D20" i="22"/>
  <c r="E15" i="7" l="1"/>
  <c r="E15" i="9"/>
  <c r="E15" i="10"/>
  <c r="E15" i="16"/>
  <c r="E15" i="13"/>
  <c r="E15" i="14"/>
  <c r="E15" i="15"/>
  <c r="E15" i="18"/>
  <c r="E15" i="19"/>
  <c r="E15" i="20"/>
  <c r="C20" i="21"/>
  <c r="E15" i="22"/>
  <c r="E16" i="16"/>
  <c r="E16" i="12"/>
  <c r="D20" i="20"/>
  <c r="E16" i="14"/>
  <c r="E25" i="6"/>
  <c r="E25" i="7"/>
  <c r="E25" i="8"/>
  <c r="D20" i="6"/>
  <c r="E16" i="9"/>
  <c r="E16" i="10"/>
  <c r="E16" i="15"/>
  <c r="E25" i="9"/>
  <c r="E16" i="7"/>
  <c r="E16" i="13"/>
  <c r="D20" i="7"/>
  <c r="D20" i="8"/>
  <c r="C20" i="6"/>
  <c r="E14" i="7"/>
  <c r="E14" i="8"/>
  <c r="E14" i="9"/>
  <c r="E14" i="10"/>
  <c r="E14" i="16"/>
  <c r="E14" i="12"/>
  <c r="E14" i="13"/>
  <c r="E14" i="14"/>
  <c r="E14" i="15"/>
  <c r="E14" i="17"/>
  <c r="E14" i="18"/>
  <c r="E14" i="19"/>
  <c r="E14" i="20"/>
  <c r="E14" i="21"/>
  <c r="E14" i="22"/>
  <c r="E16" i="18"/>
  <c r="C20" i="14"/>
  <c r="E20" i="14" s="1"/>
  <c r="E25" i="12"/>
  <c r="E25" i="21"/>
  <c r="E25" i="19"/>
  <c r="D20" i="21"/>
  <c r="E15" i="6"/>
  <c r="E16" i="22"/>
  <c r="C20" i="7"/>
  <c r="C20" i="8"/>
  <c r="C20" i="9"/>
  <c r="E20" i="9" s="1"/>
  <c r="C20" i="10"/>
  <c r="E20" i="10" s="1"/>
  <c r="C20" i="16"/>
  <c r="E20" i="16" s="1"/>
  <c r="C20" i="12"/>
  <c r="E20" i="12" s="1"/>
  <c r="C20" i="15"/>
  <c r="E20" i="15" s="1"/>
  <c r="C20" i="17"/>
  <c r="E20" i="17" s="1"/>
  <c r="C20" i="18"/>
  <c r="E20" i="18" s="1"/>
  <c r="C20" i="19"/>
  <c r="E20" i="19" s="1"/>
  <c r="C20" i="20"/>
  <c r="E20" i="20" s="1"/>
  <c r="C20" i="22"/>
  <c r="E20" i="22" s="1"/>
  <c r="C20" i="13"/>
  <c r="E20" i="13" s="1"/>
  <c r="E17" i="12"/>
  <c r="E17" i="8"/>
  <c r="E17" i="22"/>
  <c r="E15" i="21"/>
  <c r="E17" i="18"/>
  <c r="E15" i="17"/>
  <c r="E17" i="13"/>
  <c r="E15" i="12"/>
  <c r="E17" i="9"/>
  <c r="E15" i="8"/>
  <c r="E17" i="6"/>
  <c r="E17" i="19"/>
  <c r="E17" i="14"/>
  <c r="E17" i="10"/>
  <c r="E17" i="20"/>
  <c r="E17" i="15"/>
  <c r="E17" i="16"/>
  <c r="E17" i="7"/>
  <c r="E20" i="21" l="1"/>
  <c r="E20" i="6"/>
  <c r="E20" i="7"/>
  <c r="E20" i="8"/>
  <c r="C169" i="8" l="1"/>
  <c r="C169" i="17"/>
  <c r="C169" i="21"/>
  <c r="D169" i="15"/>
  <c r="D169" i="19"/>
  <c r="D169" i="14"/>
  <c r="D169" i="7"/>
  <c r="D169" i="8"/>
  <c r="C169" i="12"/>
  <c r="D169" i="12"/>
  <c r="D169" i="16"/>
  <c r="D169" i="6"/>
  <c r="D169" i="10"/>
  <c r="D169" i="18"/>
  <c r="D169" i="13"/>
  <c r="D169" i="17"/>
  <c r="C169" i="10"/>
  <c r="C169" i="6"/>
  <c r="C169" i="14"/>
  <c r="C169" i="19"/>
  <c r="D169" i="22"/>
  <c r="D169" i="21"/>
  <c r="D169" i="20"/>
  <c r="D169" i="9"/>
  <c r="C169" i="22"/>
  <c r="C169" i="20"/>
  <c r="C169" i="18"/>
  <c r="C169" i="15"/>
  <c r="C169" i="13"/>
  <c r="C169" i="16"/>
  <c r="C169" i="9"/>
  <c r="C169" i="7"/>
  <c r="L148" i="22" l="1"/>
  <c r="M148" i="22"/>
  <c r="L148" i="21"/>
  <c r="M148" i="20"/>
  <c r="L148" i="19"/>
  <c r="L148" i="17"/>
  <c r="L148" i="15"/>
  <c r="L148" i="12"/>
  <c r="L148" i="10"/>
  <c r="L148" i="8"/>
  <c r="L148" i="7"/>
  <c r="K148" i="20" l="1"/>
  <c r="M148" i="10"/>
  <c r="M148" i="15"/>
  <c r="M148" i="17"/>
  <c r="L148" i="16"/>
  <c r="L148" i="20"/>
  <c r="N148" i="7"/>
  <c r="N148" i="10"/>
  <c r="N148" i="12"/>
  <c r="N148" i="13"/>
  <c r="N148" i="14"/>
  <c r="N148" i="17"/>
  <c r="N148" i="18"/>
  <c r="N148" i="19"/>
  <c r="N148" i="20"/>
  <c r="N148" i="21"/>
  <c r="M148" i="7"/>
  <c r="M148" i="13"/>
  <c r="M148" i="14"/>
  <c r="M148" i="18"/>
  <c r="M148" i="19"/>
  <c r="M148" i="21"/>
  <c r="L148" i="14"/>
  <c r="L148" i="18"/>
  <c r="L148" i="13"/>
  <c r="K148" i="13"/>
  <c r="K148" i="7"/>
  <c r="K148" i="8"/>
  <c r="K148" i="10"/>
  <c r="K148" i="14"/>
  <c r="K148" i="15"/>
  <c r="K148" i="17"/>
  <c r="K148" i="18"/>
  <c r="K148" i="19"/>
  <c r="N148" i="22"/>
  <c r="M148" i="8"/>
  <c r="M148" i="16"/>
  <c r="M148" i="12"/>
  <c r="N148" i="8"/>
  <c r="N148" i="15"/>
  <c r="N148" i="16"/>
  <c r="K148" i="21"/>
  <c r="K148" i="22"/>
  <c r="K148" i="12"/>
  <c r="K148" i="16"/>
  <c r="L148" i="6"/>
  <c r="K148" i="1"/>
  <c r="K148" i="6" l="1"/>
  <c r="N148" i="1"/>
  <c r="M148" i="1"/>
  <c r="L148" i="1"/>
  <c r="N148" i="6"/>
  <c r="M148" i="6"/>
  <c r="E159" i="22" l="1"/>
  <c r="E158" i="22"/>
  <c r="M147" i="22"/>
  <c r="L147" i="22"/>
  <c r="N146" i="22"/>
  <c r="M146" i="22"/>
  <c r="L146" i="22"/>
  <c r="K146" i="22"/>
  <c r="M145" i="22"/>
  <c r="L145" i="22"/>
  <c r="K145" i="22"/>
  <c r="J150" i="22"/>
  <c r="I150" i="22"/>
  <c r="G150" i="22"/>
  <c r="F150" i="22"/>
  <c r="E150" i="22"/>
  <c r="D150" i="22"/>
  <c r="C150" i="22"/>
  <c r="J149" i="22"/>
  <c r="G149" i="22"/>
  <c r="D149" i="22"/>
  <c r="C149" i="22"/>
  <c r="M133" i="22"/>
  <c r="L133" i="22"/>
  <c r="N132" i="22"/>
  <c r="M132" i="22"/>
  <c r="L132" i="22"/>
  <c r="K132" i="22"/>
  <c r="J135" i="22"/>
  <c r="I135" i="22"/>
  <c r="H135" i="22"/>
  <c r="G135" i="22"/>
  <c r="F135" i="22"/>
  <c r="E135" i="22"/>
  <c r="D135" i="22"/>
  <c r="K131" i="22"/>
  <c r="N130" i="22"/>
  <c r="M130" i="22"/>
  <c r="L130" i="22"/>
  <c r="K130" i="22"/>
  <c r="M129" i="22"/>
  <c r="L129" i="22"/>
  <c r="J134" i="22"/>
  <c r="I134" i="22"/>
  <c r="H134" i="22"/>
  <c r="G134" i="22"/>
  <c r="F134" i="22"/>
  <c r="E134" i="22"/>
  <c r="D134" i="22"/>
  <c r="C134" i="22"/>
  <c r="E112" i="22"/>
  <c r="E77" i="22"/>
  <c r="E76" i="22"/>
  <c r="E223" i="22"/>
  <c r="E214" i="22"/>
  <c r="E213" i="22"/>
  <c r="E212" i="22"/>
  <c r="E210" i="22"/>
  <c r="E209" i="22"/>
  <c r="E207" i="22"/>
  <c r="E200" i="22"/>
  <c r="E199" i="22"/>
  <c r="E198" i="22"/>
  <c r="E197" i="22"/>
  <c r="E185" i="22"/>
  <c r="E184" i="22"/>
  <c r="E182" i="22"/>
  <c r="E180" i="22"/>
  <c r="E179" i="22"/>
  <c r="E178" i="22"/>
  <c r="E168" i="22"/>
  <c r="H149" i="22"/>
  <c r="N145" i="22"/>
  <c r="H150" i="22"/>
  <c r="B11" i="22"/>
  <c r="E214" i="21"/>
  <c r="E213" i="21"/>
  <c r="E212" i="21"/>
  <c r="E198" i="21"/>
  <c r="L147" i="21"/>
  <c r="M146" i="21"/>
  <c r="L146" i="21"/>
  <c r="L145" i="21"/>
  <c r="J150" i="21"/>
  <c r="I150" i="21"/>
  <c r="H150" i="21"/>
  <c r="F150" i="21"/>
  <c r="E150" i="21"/>
  <c r="L144" i="21"/>
  <c r="K144" i="21"/>
  <c r="J149" i="21"/>
  <c r="I149" i="21"/>
  <c r="H149" i="21"/>
  <c r="G149" i="21"/>
  <c r="D149" i="21"/>
  <c r="C149" i="21"/>
  <c r="N132" i="21"/>
  <c r="M132" i="21"/>
  <c r="L132" i="21"/>
  <c r="K132" i="21"/>
  <c r="J135" i="21"/>
  <c r="I135" i="21"/>
  <c r="H135" i="21"/>
  <c r="G135" i="21"/>
  <c r="E135" i="21"/>
  <c r="D135" i="21"/>
  <c r="N130" i="21"/>
  <c r="M130" i="21"/>
  <c r="L130" i="21"/>
  <c r="K130" i="21"/>
  <c r="L129" i="21"/>
  <c r="I134" i="21"/>
  <c r="H134" i="21"/>
  <c r="G134" i="21"/>
  <c r="E134" i="21"/>
  <c r="D134" i="21"/>
  <c r="C134" i="21"/>
  <c r="E76" i="21"/>
  <c r="E207" i="21"/>
  <c r="B11" i="21"/>
  <c r="M129" i="21" l="1"/>
  <c r="E72" i="22"/>
  <c r="M133" i="21"/>
  <c r="E35" i="22"/>
  <c r="N129" i="22"/>
  <c r="N133" i="22"/>
  <c r="K129" i="22"/>
  <c r="K133" i="22"/>
  <c r="C135" i="21"/>
  <c r="K135" i="21" s="1"/>
  <c r="F135" i="21"/>
  <c r="N135" i="21" s="1"/>
  <c r="E113" i="22"/>
  <c r="C50" i="22"/>
  <c r="E48" i="22"/>
  <c r="E70" i="22"/>
  <c r="E74" i="22"/>
  <c r="E90" i="22"/>
  <c r="E114" i="22"/>
  <c r="F134" i="21"/>
  <c r="D160" i="22"/>
  <c r="E91" i="21"/>
  <c r="E184" i="21"/>
  <c r="E180" i="21"/>
  <c r="E210" i="21"/>
  <c r="E37" i="22"/>
  <c r="E47" i="22"/>
  <c r="E221" i="21"/>
  <c r="C160" i="22"/>
  <c r="E157" i="22"/>
  <c r="E37" i="21"/>
  <c r="E44" i="21"/>
  <c r="E114" i="21"/>
  <c r="K147" i="22"/>
  <c r="E200" i="21"/>
  <c r="J134" i="21"/>
  <c r="K147" i="21"/>
  <c r="M143" i="22"/>
  <c r="N143" i="22"/>
  <c r="N147" i="22"/>
  <c r="M147" i="21"/>
  <c r="I149" i="22"/>
  <c r="N147" i="21"/>
  <c r="E166" i="21"/>
  <c r="K133" i="21"/>
  <c r="N133" i="21"/>
  <c r="N146" i="21"/>
  <c r="E158" i="21"/>
  <c r="E181" i="21"/>
  <c r="E185" i="21"/>
  <c r="E222" i="21"/>
  <c r="E159" i="21"/>
  <c r="K129" i="21"/>
  <c r="N129" i="21"/>
  <c r="E113" i="21"/>
  <c r="E92" i="21"/>
  <c r="E73" i="22"/>
  <c r="E77" i="21"/>
  <c r="D50" i="21"/>
  <c r="D51" i="21"/>
  <c r="D50" i="22"/>
  <c r="E45" i="22"/>
  <c r="E71" i="22"/>
  <c r="E75" i="22"/>
  <c r="E91" i="22"/>
  <c r="G150" i="21"/>
  <c r="E36" i="22"/>
  <c r="D51" i="22"/>
  <c r="E223" i="21"/>
  <c r="E48" i="21"/>
  <c r="E74" i="21"/>
  <c r="E209" i="21"/>
  <c r="E44" i="22"/>
  <c r="E92" i="22"/>
  <c r="M150" i="22"/>
  <c r="K146" i="21"/>
  <c r="C160" i="21"/>
  <c r="D93" i="22"/>
  <c r="L134" i="21"/>
  <c r="L133" i="21"/>
  <c r="L149" i="21"/>
  <c r="D160" i="21"/>
  <c r="E208" i="21"/>
  <c r="E36" i="21"/>
  <c r="C51" i="21"/>
  <c r="E72" i="21"/>
  <c r="E112" i="21"/>
  <c r="M143" i="21"/>
  <c r="M145" i="21"/>
  <c r="D150" i="21"/>
  <c r="L150" i="21" s="1"/>
  <c r="D93" i="21"/>
  <c r="K149" i="22"/>
  <c r="M128" i="21"/>
  <c r="E167" i="21"/>
  <c r="E35" i="21"/>
  <c r="E71" i="21"/>
  <c r="E75" i="21"/>
  <c r="E157" i="21"/>
  <c r="E179" i="21"/>
  <c r="E183" i="21"/>
  <c r="E149" i="22"/>
  <c r="E222" i="22"/>
  <c r="E46" i="22"/>
  <c r="L149" i="22"/>
  <c r="N145" i="21"/>
  <c r="E199" i="21"/>
  <c r="E46" i="21"/>
  <c r="E73" i="21"/>
  <c r="K145" i="21"/>
  <c r="E170" i="21"/>
  <c r="E169" i="22"/>
  <c r="E183" i="22"/>
  <c r="E34" i="22"/>
  <c r="E45" i="21"/>
  <c r="N143" i="21"/>
  <c r="E34" i="21"/>
  <c r="C50" i="21"/>
  <c r="E70" i="21"/>
  <c r="E90" i="21"/>
  <c r="E178" i="21"/>
  <c r="E182" i="21"/>
  <c r="E197" i="21"/>
  <c r="E166" i="22"/>
  <c r="E181" i="22"/>
  <c r="E208" i="22"/>
  <c r="E221" i="22"/>
  <c r="K144" i="22"/>
  <c r="L144" i="22"/>
  <c r="N144" i="22"/>
  <c r="M135" i="22"/>
  <c r="N135" i="22"/>
  <c r="L135" i="22"/>
  <c r="N134" i="22"/>
  <c r="M134" i="22"/>
  <c r="C51" i="22"/>
  <c r="K134" i="22"/>
  <c r="L150" i="22"/>
  <c r="E170" i="22"/>
  <c r="L134" i="22"/>
  <c r="N150" i="22"/>
  <c r="K150" i="22"/>
  <c r="M128" i="22"/>
  <c r="K128" i="22"/>
  <c r="M144" i="22"/>
  <c r="L128" i="22"/>
  <c r="F149" i="22"/>
  <c r="N149" i="22" s="1"/>
  <c r="E167" i="22"/>
  <c r="C93" i="22"/>
  <c r="C135" i="22"/>
  <c r="K135" i="22" s="1"/>
  <c r="L131" i="22"/>
  <c r="E171" i="22"/>
  <c r="K143" i="22"/>
  <c r="N128" i="22"/>
  <c r="M131" i="22"/>
  <c r="L143" i="22"/>
  <c r="N131" i="22"/>
  <c r="E168" i="21"/>
  <c r="K149" i="21"/>
  <c r="M144" i="21"/>
  <c r="N144" i="21"/>
  <c r="C150" i="21"/>
  <c r="M150" i="21"/>
  <c r="M134" i="21"/>
  <c r="L135" i="21"/>
  <c r="N150" i="21"/>
  <c r="K134" i="21"/>
  <c r="M135" i="21"/>
  <c r="K143" i="21"/>
  <c r="K128" i="21"/>
  <c r="E149" i="21"/>
  <c r="M149" i="21" s="1"/>
  <c r="E47" i="21"/>
  <c r="L128" i="21"/>
  <c r="F149" i="21"/>
  <c r="N149" i="21" s="1"/>
  <c r="N128" i="21"/>
  <c r="L143" i="21"/>
  <c r="K131" i="21"/>
  <c r="L131" i="21"/>
  <c r="E171" i="21"/>
  <c r="M131" i="21"/>
  <c r="C93" i="21"/>
  <c r="N131" i="21"/>
  <c r="E214" i="20"/>
  <c r="E213" i="20"/>
  <c r="E185" i="20"/>
  <c r="E184" i="20"/>
  <c r="E159" i="20"/>
  <c r="L147" i="20"/>
  <c r="L145" i="20"/>
  <c r="J150" i="20"/>
  <c r="I150" i="20"/>
  <c r="H150" i="20"/>
  <c r="G150" i="20"/>
  <c r="F150" i="20"/>
  <c r="E150" i="20"/>
  <c r="D150" i="20"/>
  <c r="C150" i="20"/>
  <c r="I149" i="20"/>
  <c r="H149" i="20"/>
  <c r="D149" i="20"/>
  <c r="J135" i="20"/>
  <c r="I135" i="20"/>
  <c r="H135" i="20"/>
  <c r="G135" i="20"/>
  <c r="F135" i="20"/>
  <c r="M131" i="20"/>
  <c r="D135" i="20"/>
  <c r="C135" i="20"/>
  <c r="N130" i="20"/>
  <c r="M130" i="20"/>
  <c r="L130" i="20"/>
  <c r="K130" i="20"/>
  <c r="N129" i="20"/>
  <c r="M129" i="20"/>
  <c r="L129" i="20"/>
  <c r="K129" i="20"/>
  <c r="J134" i="20"/>
  <c r="I134" i="20"/>
  <c r="H134" i="20"/>
  <c r="G134" i="20"/>
  <c r="E134" i="20"/>
  <c r="D134" i="20"/>
  <c r="C134" i="20"/>
  <c r="E76" i="20"/>
  <c r="E35" i="20"/>
  <c r="E207" i="20"/>
  <c r="B11" i="20"/>
  <c r="E158" i="20" l="1"/>
  <c r="E181" i="20"/>
  <c r="M133" i="20"/>
  <c r="E212" i="20"/>
  <c r="E50" i="21"/>
  <c r="E50" i="22"/>
  <c r="E160" i="22"/>
  <c r="E77" i="20"/>
  <c r="E198" i="20"/>
  <c r="E160" i="21"/>
  <c r="N134" i="21"/>
  <c r="E166" i="20"/>
  <c r="E93" i="22"/>
  <c r="K150" i="21"/>
  <c r="E183" i="20"/>
  <c r="E70" i="20"/>
  <c r="E74" i="20"/>
  <c r="E90" i="20"/>
  <c r="E182" i="20"/>
  <c r="E208" i="20"/>
  <c r="E223" i="20"/>
  <c r="E210" i="20"/>
  <c r="E51" i="21"/>
  <c r="K143" i="20"/>
  <c r="K146" i="20"/>
  <c r="K147" i="20"/>
  <c r="M149" i="22"/>
  <c r="M147" i="20"/>
  <c r="L146" i="20"/>
  <c r="M143" i="20"/>
  <c r="M145" i="20"/>
  <c r="M146" i="20"/>
  <c r="N143" i="20"/>
  <c r="N146" i="20"/>
  <c r="N147" i="20"/>
  <c r="E167" i="20"/>
  <c r="E92" i="20"/>
  <c r="E180" i="20"/>
  <c r="E199" i="20"/>
  <c r="E221" i="20"/>
  <c r="N128" i="20"/>
  <c r="K132" i="20"/>
  <c r="K133" i="20"/>
  <c r="L132" i="20"/>
  <c r="L133" i="20"/>
  <c r="N133" i="20"/>
  <c r="N132" i="20"/>
  <c r="M132" i="20"/>
  <c r="E44" i="20"/>
  <c r="E209" i="20"/>
  <c r="K145" i="20"/>
  <c r="E51" i="22"/>
  <c r="J149" i="20"/>
  <c r="D160" i="20"/>
  <c r="E91" i="20"/>
  <c r="E114" i="20"/>
  <c r="E73" i="20"/>
  <c r="E200" i="20"/>
  <c r="E222" i="20"/>
  <c r="N145" i="20"/>
  <c r="L143" i="20"/>
  <c r="E157" i="20"/>
  <c r="C160" i="20"/>
  <c r="D51" i="20"/>
  <c r="E45" i="20"/>
  <c r="E71" i="20"/>
  <c r="E179" i="20"/>
  <c r="E169" i="21"/>
  <c r="M150" i="20"/>
  <c r="N144" i="20"/>
  <c r="E178" i="20"/>
  <c r="G149" i="20"/>
  <c r="E93" i="21"/>
  <c r="E37" i="20"/>
  <c r="E47" i="20"/>
  <c r="E36" i="20"/>
  <c r="E46" i="20"/>
  <c r="E34" i="20"/>
  <c r="C50" i="20"/>
  <c r="E48" i="20"/>
  <c r="E72" i="20"/>
  <c r="K150" i="20"/>
  <c r="E112" i="20"/>
  <c r="N135" i="20"/>
  <c r="D93" i="20"/>
  <c r="E75" i="20"/>
  <c r="E197" i="20"/>
  <c r="E113" i="20"/>
  <c r="C149" i="20"/>
  <c r="E168" i="20"/>
  <c r="L149" i="20"/>
  <c r="L150" i="20"/>
  <c r="N150" i="20"/>
  <c r="F149" i="20"/>
  <c r="E149" i="20"/>
  <c r="M149" i="20" s="1"/>
  <c r="E135" i="20"/>
  <c r="M135" i="20" s="1"/>
  <c r="M134" i="20"/>
  <c r="K134" i="20"/>
  <c r="K135" i="20"/>
  <c r="L134" i="20"/>
  <c r="L135" i="20"/>
  <c r="F134" i="20"/>
  <c r="N134" i="20" s="1"/>
  <c r="C51" i="20"/>
  <c r="K131" i="20"/>
  <c r="K144" i="20"/>
  <c r="E170" i="20"/>
  <c r="L131" i="20"/>
  <c r="M144" i="20"/>
  <c r="D50" i="20"/>
  <c r="C93" i="20"/>
  <c r="M128" i="20"/>
  <c r="N131" i="20"/>
  <c r="E171" i="20"/>
  <c r="L144" i="20"/>
  <c r="K128" i="20"/>
  <c r="L128" i="20"/>
  <c r="E160" i="20" l="1"/>
  <c r="K149" i="20"/>
  <c r="N149" i="20"/>
  <c r="E169" i="20"/>
  <c r="E51" i="20"/>
  <c r="E50" i="20"/>
  <c r="E93" i="20"/>
  <c r="E214" i="19" l="1"/>
  <c r="E213" i="19"/>
  <c r="E212" i="19"/>
  <c r="E198" i="19"/>
  <c r="E184" i="19"/>
  <c r="E181" i="19"/>
  <c r="M147" i="19"/>
  <c r="L147" i="19"/>
  <c r="M146" i="19"/>
  <c r="L146" i="19"/>
  <c r="L145" i="19"/>
  <c r="J150" i="19"/>
  <c r="I150" i="19"/>
  <c r="G150" i="19"/>
  <c r="M144" i="19"/>
  <c r="D150" i="19"/>
  <c r="J149" i="19"/>
  <c r="I149" i="19"/>
  <c r="G149" i="19"/>
  <c r="M143" i="19"/>
  <c r="D149" i="19"/>
  <c r="C149" i="19"/>
  <c r="M132" i="19"/>
  <c r="L132" i="19"/>
  <c r="I135" i="19"/>
  <c r="H135" i="19"/>
  <c r="F135" i="19"/>
  <c r="E135" i="19"/>
  <c r="D135" i="19"/>
  <c r="C135" i="19"/>
  <c r="N130" i="19"/>
  <c r="M130" i="19"/>
  <c r="L130" i="19"/>
  <c r="K130" i="19"/>
  <c r="N129" i="19"/>
  <c r="M129" i="19"/>
  <c r="L129" i="19"/>
  <c r="J134" i="19"/>
  <c r="I134" i="19"/>
  <c r="H134" i="19"/>
  <c r="E134" i="19"/>
  <c r="D134" i="19"/>
  <c r="E76" i="19"/>
  <c r="E48" i="19"/>
  <c r="E207" i="19"/>
  <c r="H150" i="19"/>
  <c r="H149" i="19"/>
  <c r="B11" i="19"/>
  <c r="K132" i="19" l="1"/>
  <c r="E77" i="19"/>
  <c r="N132" i="19"/>
  <c r="E34" i="19"/>
  <c r="E159" i="19"/>
  <c r="E70" i="19"/>
  <c r="E74" i="19"/>
  <c r="E114" i="19"/>
  <c r="E179" i="19"/>
  <c r="J135" i="19"/>
  <c r="N135" i="19" s="1"/>
  <c r="G135" i="19"/>
  <c r="K135" i="19" s="1"/>
  <c r="E210" i="19"/>
  <c r="E36" i="19"/>
  <c r="E72" i="19"/>
  <c r="E92" i="19"/>
  <c r="E113" i="19"/>
  <c r="E208" i="19"/>
  <c r="E223" i="19"/>
  <c r="G134" i="19"/>
  <c r="L133" i="19"/>
  <c r="E180" i="19"/>
  <c r="E209" i="19"/>
  <c r="E200" i="19"/>
  <c r="E197" i="19"/>
  <c r="E166" i="19"/>
  <c r="K147" i="19"/>
  <c r="D160" i="19"/>
  <c r="E182" i="19"/>
  <c r="N143" i="19"/>
  <c r="N147" i="19"/>
  <c r="M133" i="19"/>
  <c r="E45" i="19"/>
  <c r="E91" i="19"/>
  <c r="K146" i="19"/>
  <c r="C160" i="19"/>
  <c r="E170" i="19"/>
  <c r="E199" i="19"/>
  <c r="E221" i="19"/>
  <c r="E37" i="19"/>
  <c r="E73" i="19"/>
  <c r="E158" i="19"/>
  <c r="E185" i="19"/>
  <c r="E222" i="19"/>
  <c r="N128" i="19"/>
  <c r="N133" i="19"/>
  <c r="N144" i="19"/>
  <c r="N145" i="19"/>
  <c r="N146" i="19"/>
  <c r="D50" i="19"/>
  <c r="L143" i="19"/>
  <c r="C51" i="19"/>
  <c r="C50" i="19"/>
  <c r="C93" i="19"/>
  <c r="K131" i="19"/>
  <c r="C134" i="19"/>
  <c r="M128" i="19"/>
  <c r="D51" i="19"/>
  <c r="L150" i="19"/>
  <c r="E183" i="19"/>
  <c r="E112" i="19"/>
  <c r="K133" i="19"/>
  <c r="E90" i="19"/>
  <c r="E171" i="19"/>
  <c r="K145" i="19"/>
  <c r="F150" i="19"/>
  <c r="N150" i="19" s="1"/>
  <c r="M145" i="19"/>
  <c r="E150" i="19"/>
  <c r="M150" i="19" s="1"/>
  <c r="E35" i="19"/>
  <c r="E71" i="19"/>
  <c r="E75" i="19"/>
  <c r="E178" i="19"/>
  <c r="C150" i="19"/>
  <c r="K150" i="19" s="1"/>
  <c r="K143" i="19"/>
  <c r="K129" i="19"/>
  <c r="L134" i="19"/>
  <c r="M134" i="19"/>
  <c r="E46" i="19"/>
  <c r="K149" i="19"/>
  <c r="L135" i="19"/>
  <c r="L149" i="19"/>
  <c r="M135" i="19"/>
  <c r="K144" i="19"/>
  <c r="E47" i="19"/>
  <c r="L131" i="19"/>
  <c r="L144" i="19"/>
  <c r="E167" i="19"/>
  <c r="M131" i="19"/>
  <c r="E149" i="19"/>
  <c r="M149" i="19" s="1"/>
  <c r="E157" i="19"/>
  <c r="F134" i="19"/>
  <c r="N134" i="19" s="1"/>
  <c r="N131" i="19"/>
  <c r="F149" i="19"/>
  <c r="N149" i="19" s="1"/>
  <c r="D93" i="19"/>
  <c r="K128" i="19"/>
  <c r="E168" i="19"/>
  <c r="E44" i="19"/>
  <c r="L128" i="19"/>
  <c r="E160" i="19" l="1"/>
  <c r="K134" i="19"/>
  <c r="E51" i="19"/>
  <c r="E50" i="19"/>
  <c r="E93" i="19"/>
  <c r="E169" i="19"/>
  <c r="E214" i="18" l="1"/>
  <c r="E212" i="18"/>
  <c r="E198" i="18"/>
  <c r="L147" i="18"/>
  <c r="L146" i="18"/>
  <c r="L145" i="18"/>
  <c r="J150" i="18"/>
  <c r="I150" i="18"/>
  <c r="F150" i="18"/>
  <c r="D150" i="18"/>
  <c r="C150" i="18"/>
  <c r="J149" i="18"/>
  <c r="H149" i="18"/>
  <c r="L143" i="18"/>
  <c r="M132" i="18"/>
  <c r="I135" i="18"/>
  <c r="H135" i="18"/>
  <c r="E135" i="18"/>
  <c r="D135" i="18"/>
  <c r="M130" i="18"/>
  <c r="L130" i="18"/>
  <c r="M129" i="18"/>
  <c r="C134" i="18"/>
  <c r="E76" i="18"/>
  <c r="E207" i="18"/>
  <c r="H150" i="18"/>
  <c r="F149" i="18"/>
  <c r="B11" i="18"/>
  <c r="B11" i="1"/>
  <c r="B11" i="6"/>
  <c r="B11" i="7"/>
  <c r="B11" i="8"/>
  <c r="B11" i="9"/>
  <c r="B11" i="10"/>
  <c r="B11" i="16"/>
  <c r="B11" i="12"/>
  <c r="B11" i="13"/>
  <c r="B11" i="14"/>
  <c r="B11" i="15"/>
  <c r="B11" i="17"/>
  <c r="N130" i="18" l="1"/>
  <c r="L132" i="18"/>
  <c r="E179" i="18"/>
  <c r="E183" i="18"/>
  <c r="E178" i="18"/>
  <c r="E213" i="18"/>
  <c r="K130" i="18"/>
  <c r="E197" i="18"/>
  <c r="E208" i="18"/>
  <c r="E181" i="18"/>
  <c r="E185" i="18"/>
  <c r="E70" i="18"/>
  <c r="E74" i="18"/>
  <c r="E114" i="18"/>
  <c r="N133" i="18"/>
  <c r="E72" i="18"/>
  <c r="E92" i="18"/>
  <c r="E112" i="18"/>
  <c r="J134" i="18"/>
  <c r="L129" i="18"/>
  <c r="E184" i="18"/>
  <c r="E209" i="18"/>
  <c r="C160" i="17"/>
  <c r="E166" i="18"/>
  <c r="D160" i="18"/>
  <c r="C135" i="18"/>
  <c r="F135" i="18"/>
  <c r="E35" i="18"/>
  <c r="E45" i="18"/>
  <c r="K129" i="18"/>
  <c r="K132" i="18"/>
  <c r="K133" i="18"/>
  <c r="K143" i="18"/>
  <c r="K145" i="18"/>
  <c r="K146" i="18"/>
  <c r="K147" i="18"/>
  <c r="C160" i="18"/>
  <c r="E167" i="18"/>
  <c r="D160" i="17"/>
  <c r="E200" i="18"/>
  <c r="E222" i="18"/>
  <c r="M145" i="18"/>
  <c r="M128" i="18"/>
  <c r="M133" i="18"/>
  <c r="M143" i="18"/>
  <c r="I149" i="18"/>
  <c r="J135" i="18"/>
  <c r="D134" i="18"/>
  <c r="E37" i="18"/>
  <c r="E47" i="18"/>
  <c r="E150" i="18"/>
  <c r="M150" i="18" s="1"/>
  <c r="L144" i="18"/>
  <c r="E46" i="18"/>
  <c r="E71" i="18"/>
  <c r="E75" i="18"/>
  <c r="D93" i="18"/>
  <c r="L133" i="18"/>
  <c r="E180" i="18"/>
  <c r="E221" i="18"/>
  <c r="I134" i="18"/>
  <c r="N128" i="18"/>
  <c r="N129" i="18"/>
  <c r="N132" i="18"/>
  <c r="N145" i="18"/>
  <c r="N146" i="18"/>
  <c r="N147" i="18"/>
  <c r="E158" i="18"/>
  <c r="E34" i="18"/>
  <c r="E48" i="18"/>
  <c r="E73" i="18"/>
  <c r="E77" i="18"/>
  <c r="E113" i="18"/>
  <c r="G135" i="18"/>
  <c r="E159" i="18"/>
  <c r="E182" i="18"/>
  <c r="E223" i="18"/>
  <c r="E157" i="18"/>
  <c r="E168" i="18"/>
  <c r="M146" i="18"/>
  <c r="M147" i="18"/>
  <c r="E199" i="18"/>
  <c r="E210" i="18"/>
  <c r="L135" i="18"/>
  <c r="N144" i="18"/>
  <c r="H134" i="18"/>
  <c r="G149" i="18"/>
  <c r="E170" i="18"/>
  <c r="D50" i="18"/>
  <c r="E36" i="18"/>
  <c r="C93" i="18"/>
  <c r="G150" i="18"/>
  <c r="K150" i="18" s="1"/>
  <c r="N149" i="18"/>
  <c r="M144" i="18"/>
  <c r="C149" i="18"/>
  <c r="M135" i="18"/>
  <c r="G134" i="18"/>
  <c r="K134" i="18" s="1"/>
  <c r="E91" i="18"/>
  <c r="D51" i="18"/>
  <c r="C50" i="18"/>
  <c r="L150" i="18"/>
  <c r="N150" i="18"/>
  <c r="E90" i="18"/>
  <c r="F134" i="18"/>
  <c r="N143" i="18"/>
  <c r="E44" i="18"/>
  <c r="C51" i="18"/>
  <c r="K131" i="18"/>
  <c r="K144" i="18"/>
  <c r="L131" i="18"/>
  <c r="D149" i="18"/>
  <c r="L149" i="18" s="1"/>
  <c r="E134" i="18"/>
  <c r="M131" i="18"/>
  <c r="E149" i="18"/>
  <c r="N131" i="18"/>
  <c r="E171" i="18"/>
  <c r="K128" i="18"/>
  <c r="L128" i="18"/>
  <c r="E223" i="17"/>
  <c r="E213" i="17"/>
  <c r="E212" i="17"/>
  <c r="E210" i="17"/>
  <c r="E209" i="17"/>
  <c r="E208" i="17"/>
  <c r="E207" i="17"/>
  <c r="E200" i="17"/>
  <c r="E199" i="17"/>
  <c r="E197" i="17"/>
  <c r="E184" i="17"/>
  <c r="E182" i="17"/>
  <c r="E181" i="17"/>
  <c r="E180" i="17"/>
  <c r="E179" i="17"/>
  <c r="E178" i="17"/>
  <c r="E168" i="17"/>
  <c r="E167" i="17"/>
  <c r="E159" i="17"/>
  <c r="E158" i="17"/>
  <c r="E157" i="17"/>
  <c r="I149" i="17"/>
  <c r="N147" i="17"/>
  <c r="M147" i="17"/>
  <c r="L147" i="17"/>
  <c r="K147" i="17"/>
  <c r="N146" i="17"/>
  <c r="L146" i="17"/>
  <c r="K146" i="17"/>
  <c r="N145" i="17"/>
  <c r="M145" i="17"/>
  <c r="L145" i="17"/>
  <c r="K145" i="17"/>
  <c r="I150" i="17"/>
  <c r="H150" i="17"/>
  <c r="N144" i="17"/>
  <c r="M144" i="17"/>
  <c r="D150" i="17"/>
  <c r="C150" i="17"/>
  <c r="J149" i="17"/>
  <c r="H149" i="17"/>
  <c r="G149" i="17"/>
  <c r="F149" i="17"/>
  <c r="E149" i="17"/>
  <c r="L143" i="17"/>
  <c r="K143" i="17"/>
  <c r="N133" i="17"/>
  <c r="M133" i="17"/>
  <c r="L133" i="17"/>
  <c r="K133" i="17"/>
  <c r="N132" i="17"/>
  <c r="M132" i="17"/>
  <c r="L132" i="17"/>
  <c r="K132" i="17"/>
  <c r="J135" i="17"/>
  <c r="I135" i="17"/>
  <c r="H135" i="17"/>
  <c r="G135" i="17"/>
  <c r="F135" i="17"/>
  <c r="E135" i="17"/>
  <c r="D135" i="17"/>
  <c r="C135" i="17"/>
  <c r="N130" i="17"/>
  <c r="M130" i="17"/>
  <c r="L130" i="17"/>
  <c r="K130" i="17"/>
  <c r="N129" i="17"/>
  <c r="M129" i="17"/>
  <c r="L129" i="17"/>
  <c r="K129" i="17"/>
  <c r="J134" i="17"/>
  <c r="I134" i="17"/>
  <c r="H134" i="17"/>
  <c r="G134" i="17"/>
  <c r="F134" i="17"/>
  <c r="M128" i="17"/>
  <c r="D134" i="17"/>
  <c r="C134" i="17"/>
  <c r="E114" i="17"/>
  <c r="E112" i="17"/>
  <c r="E92" i="17"/>
  <c r="E77" i="17"/>
  <c r="E76" i="17"/>
  <c r="E73" i="17"/>
  <c r="E72" i="17"/>
  <c r="E70" i="17"/>
  <c r="E46" i="17"/>
  <c r="E37" i="17"/>
  <c r="E35" i="17"/>
  <c r="E160" i="18" l="1"/>
  <c r="E160" i="17"/>
  <c r="N134" i="18"/>
  <c r="N135" i="18"/>
  <c r="K135" i="18"/>
  <c r="M149" i="18"/>
  <c r="L134" i="18"/>
  <c r="E169" i="18"/>
  <c r="K149" i="18"/>
  <c r="M134" i="18"/>
  <c r="E93" i="18"/>
  <c r="E50" i="18"/>
  <c r="E51" i="18"/>
  <c r="L150" i="17"/>
  <c r="M135" i="17"/>
  <c r="L135" i="17"/>
  <c r="L134" i="17"/>
  <c r="N134" i="17"/>
  <c r="N135" i="17"/>
  <c r="N149" i="17"/>
  <c r="M146" i="17"/>
  <c r="F150" i="17"/>
  <c r="C93" i="17"/>
  <c r="C50" i="17"/>
  <c r="G150" i="17"/>
  <c r="K150" i="17" s="1"/>
  <c r="E166" i="17"/>
  <c r="E222" i="17"/>
  <c r="E36" i="17"/>
  <c r="D93" i="17"/>
  <c r="M149" i="17"/>
  <c r="E169" i="17"/>
  <c r="D50" i="17"/>
  <c r="E71" i="17"/>
  <c r="E75" i="17"/>
  <c r="E91" i="17"/>
  <c r="E198" i="17"/>
  <c r="C149" i="17"/>
  <c r="K149" i="17" s="1"/>
  <c r="E221" i="17"/>
  <c r="E34" i="17"/>
  <c r="E47" i="17"/>
  <c r="E113" i="17"/>
  <c r="E183" i="17"/>
  <c r="D51" i="17"/>
  <c r="E48" i="17"/>
  <c r="E150" i="17"/>
  <c r="M150" i="17" s="1"/>
  <c r="E74" i="17"/>
  <c r="E45" i="17"/>
  <c r="K134" i="17"/>
  <c r="K135" i="17"/>
  <c r="N131" i="17"/>
  <c r="J150" i="17"/>
  <c r="E185" i="17"/>
  <c r="E214" i="17"/>
  <c r="E134" i="17"/>
  <c r="M134" i="17" s="1"/>
  <c r="E90" i="17"/>
  <c r="E44" i="17"/>
  <c r="C51" i="17"/>
  <c r="K131" i="17"/>
  <c r="K144" i="17"/>
  <c r="E170" i="17"/>
  <c r="L131" i="17"/>
  <c r="L144" i="17"/>
  <c r="D149" i="17"/>
  <c r="L149" i="17" s="1"/>
  <c r="M143" i="17"/>
  <c r="N128" i="17"/>
  <c r="M131" i="17"/>
  <c r="E171" i="17"/>
  <c r="K128" i="17"/>
  <c r="N143" i="17"/>
  <c r="L128" i="17"/>
  <c r="E50" i="17" l="1"/>
  <c r="E93" i="17"/>
  <c r="N150" i="17"/>
  <c r="E51" i="17"/>
  <c r="E213" i="16" l="1"/>
  <c r="E184" i="16"/>
  <c r="E159" i="16"/>
  <c r="M147" i="16"/>
  <c r="L147" i="16"/>
  <c r="L146" i="16"/>
  <c r="L145" i="16"/>
  <c r="J150" i="16"/>
  <c r="I150" i="16"/>
  <c r="G150" i="16"/>
  <c r="M144" i="16"/>
  <c r="D150" i="16"/>
  <c r="J149" i="16"/>
  <c r="I149" i="16"/>
  <c r="E149" i="16"/>
  <c r="D149" i="16"/>
  <c r="M132" i="16"/>
  <c r="L132" i="16"/>
  <c r="J135" i="16"/>
  <c r="I135" i="16"/>
  <c r="H135" i="16"/>
  <c r="G135" i="16"/>
  <c r="E135" i="16"/>
  <c r="D135" i="16"/>
  <c r="N130" i="16"/>
  <c r="M130" i="16"/>
  <c r="L130" i="16"/>
  <c r="K130" i="16"/>
  <c r="M129" i="16"/>
  <c r="L129" i="16"/>
  <c r="I134" i="16"/>
  <c r="H134" i="16"/>
  <c r="G134" i="16"/>
  <c r="E134" i="16"/>
  <c r="E35" i="16"/>
  <c r="E207" i="16"/>
  <c r="H149" i="16"/>
  <c r="H150" i="16"/>
  <c r="E184" i="15"/>
  <c r="E180" i="15"/>
  <c r="N147" i="15"/>
  <c r="M147" i="15"/>
  <c r="L146" i="15"/>
  <c r="M145" i="15"/>
  <c r="L145" i="15"/>
  <c r="J150" i="15"/>
  <c r="I150" i="15"/>
  <c r="H150" i="15"/>
  <c r="F150" i="15"/>
  <c r="E150" i="15"/>
  <c r="C150" i="15"/>
  <c r="J149" i="15"/>
  <c r="I149" i="15"/>
  <c r="H149" i="15"/>
  <c r="G149" i="15"/>
  <c r="F149" i="15"/>
  <c r="E149" i="15"/>
  <c r="L143" i="15"/>
  <c r="M133" i="15"/>
  <c r="L133" i="15"/>
  <c r="N132" i="15"/>
  <c r="M132" i="15"/>
  <c r="L132" i="15"/>
  <c r="K132" i="15"/>
  <c r="I135" i="15"/>
  <c r="E135" i="15"/>
  <c r="N130" i="15"/>
  <c r="M130" i="15"/>
  <c r="N129" i="15"/>
  <c r="M129" i="15"/>
  <c r="L129" i="15"/>
  <c r="K129" i="15"/>
  <c r="J134" i="15"/>
  <c r="I134" i="15"/>
  <c r="H134" i="15"/>
  <c r="F134" i="15"/>
  <c r="M128" i="15"/>
  <c r="D134" i="15"/>
  <c r="C134" i="15"/>
  <c r="E76" i="15"/>
  <c r="E207" i="15"/>
  <c r="E214" i="14"/>
  <c r="E213" i="14"/>
  <c r="E212" i="14"/>
  <c r="E198" i="14"/>
  <c r="M147" i="14"/>
  <c r="L147" i="14"/>
  <c r="L146" i="14"/>
  <c r="J150" i="14"/>
  <c r="I150" i="14"/>
  <c r="H150" i="14"/>
  <c r="E150" i="14"/>
  <c r="D150" i="14"/>
  <c r="C150" i="14"/>
  <c r="J149" i="14"/>
  <c r="I149" i="14"/>
  <c r="H149" i="14"/>
  <c r="F149" i="14"/>
  <c r="E149" i="14"/>
  <c r="D149" i="14"/>
  <c r="M132" i="14"/>
  <c r="L132" i="14"/>
  <c r="H135" i="14"/>
  <c r="M131" i="14"/>
  <c r="L131" i="14"/>
  <c r="N130" i="14"/>
  <c r="M130" i="14"/>
  <c r="L130" i="14"/>
  <c r="K130" i="14"/>
  <c r="M129" i="14"/>
  <c r="E134" i="14"/>
  <c r="E76" i="14"/>
  <c r="E207" i="14"/>
  <c r="E159" i="9"/>
  <c r="E159" i="7"/>
  <c r="E159" i="10" l="1"/>
  <c r="G134" i="15"/>
  <c r="K134" i="15" s="1"/>
  <c r="E159" i="15"/>
  <c r="E213" i="15"/>
  <c r="E159" i="8"/>
  <c r="E198" i="16"/>
  <c r="E214" i="16"/>
  <c r="N133" i="15"/>
  <c r="E212" i="16"/>
  <c r="E77" i="15"/>
  <c r="E183" i="16"/>
  <c r="E179" i="15"/>
  <c r="M133" i="16"/>
  <c r="E76" i="16"/>
  <c r="H134" i="14"/>
  <c r="L128" i="16"/>
  <c r="E158" i="15"/>
  <c r="E158" i="8"/>
  <c r="E200" i="15"/>
  <c r="E208" i="16"/>
  <c r="E178" i="15"/>
  <c r="J134" i="14"/>
  <c r="I134" i="14"/>
  <c r="M134" i="14" s="1"/>
  <c r="E159" i="12"/>
  <c r="E209" i="15"/>
  <c r="J134" i="16"/>
  <c r="L129" i="14"/>
  <c r="E180" i="16"/>
  <c r="E181" i="14"/>
  <c r="E210" i="15"/>
  <c r="E114" i="16"/>
  <c r="E209" i="16"/>
  <c r="E208" i="15"/>
  <c r="E197" i="15"/>
  <c r="E181" i="15"/>
  <c r="E181" i="16"/>
  <c r="L133" i="16"/>
  <c r="D160" i="16"/>
  <c r="K143" i="15"/>
  <c r="K147" i="15"/>
  <c r="L144" i="15"/>
  <c r="L147" i="15"/>
  <c r="C160" i="7"/>
  <c r="C160" i="12"/>
  <c r="D160" i="10"/>
  <c r="D160" i="6"/>
  <c r="C135" i="16"/>
  <c r="K135" i="16" s="1"/>
  <c r="K132" i="16"/>
  <c r="N131" i="16"/>
  <c r="N132" i="16"/>
  <c r="H135" i="15"/>
  <c r="K130" i="15"/>
  <c r="K133" i="15"/>
  <c r="F135" i="15"/>
  <c r="N132" i="14"/>
  <c r="G135" i="15"/>
  <c r="K129" i="16"/>
  <c r="I135" i="14"/>
  <c r="J135" i="15"/>
  <c r="J135" i="14"/>
  <c r="C135" i="15"/>
  <c r="K132" i="14"/>
  <c r="L130" i="15"/>
  <c r="D135" i="15"/>
  <c r="E77" i="16"/>
  <c r="D160" i="7"/>
  <c r="D160" i="12"/>
  <c r="C160" i="6"/>
  <c r="C160" i="10"/>
  <c r="E160" i="10" s="1"/>
  <c r="E158" i="12"/>
  <c r="E159" i="13"/>
  <c r="E72" i="16"/>
  <c r="E92" i="16"/>
  <c r="C160" i="16"/>
  <c r="F134" i="14"/>
  <c r="C160" i="9"/>
  <c r="C160" i="15"/>
  <c r="D160" i="9"/>
  <c r="C160" i="14"/>
  <c r="D160" i="15"/>
  <c r="C160" i="13"/>
  <c r="D160" i="14"/>
  <c r="C160" i="8"/>
  <c r="D160" i="8"/>
  <c r="D160" i="13"/>
  <c r="E114" i="14"/>
  <c r="E35" i="14"/>
  <c r="E45" i="14"/>
  <c r="E75" i="14"/>
  <c r="E91" i="14"/>
  <c r="E167" i="14"/>
  <c r="G150" i="15"/>
  <c r="K150" i="15" s="1"/>
  <c r="M145" i="16"/>
  <c r="M146" i="16"/>
  <c r="E166" i="15"/>
  <c r="N145" i="16"/>
  <c r="L143" i="14"/>
  <c r="E36" i="14"/>
  <c r="E92" i="14"/>
  <c r="E200" i="14"/>
  <c r="E222" i="14"/>
  <c r="E157" i="12"/>
  <c r="E44" i="16"/>
  <c r="E113" i="16"/>
  <c r="E178" i="16"/>
  <c r="E182" i="16"/>
  <c r="E197" i="16"/>
  <c r="E92" i="15"/>
  <c r="E34" i="14"/>
  <c r="E48" i="14"/>
  <c r="E70" i="14"/>
  <c r="E74" i="14"/>
  <c r="E166" i="14"/>
  <c r="E209" i="14"/>
  <c r="D51" i="14"/>
  <c r="K146" i="14"/>
  <c r="M146" i="15"/>
  <c r="D50" i="16"/>
  <c r="E223" i="16"/>
  <c r="E45" i="16"/>
  <c r="E91" i="16"/>
  <c r="E159" i="6"/>
  <c r="E157" i="8"/>
  <c r="E178" i="14"/>
  <c r="E223" i="14"/>
  <c r="E37" i="16"/>
  <c r="E47" i="16"/>
  <c r="E73" i="16"/>
  <c r="K128" i="16"/>
  <c r="K133" i="16"/>
  <c r="K143" i="16"/>
  <c r="K144" i="16"/>
  <c r="K145" i="16"/>
  <c r="K146" i="16"/>
  <c r="K147" i="16"/>
  <c r="E167" i="16"/>
  <c r="E199" i="16"/>
  <c r="E210" i="16"/>
  <c r="E45" i="15"/>
  <c r="E199" i="15"/>
  <c r="E221" i="15"/>
  <c r="E183" i="14"/>
  <c r="E221" i="14"/>
  <c r="E112" i="14"/>
  <c r="E158" i="14"/>
  <c r="E168" i="14"/>
  <c r="M149" i="15"/>
  <c r="M150" i="15"/>
  <c r="E185" i="15"/>
  <c r="E222" i="15"/>
  <c r="E184" i="14"/>
  <c r="N146" i="15"/>
  <c r="L133" i="14"/>
  <c r="L145" i="14"/>
  <c r="E37" i="15"/>
  <c r="E47" i="15"/>
  <c r="E73" i="15"/>
  <c r="E113" i="15"/>
  <c r="E182" i="15"/>
  <c r="E223" i="15"/>
  <c r="E48" i="16"/>
  <c r="E185" i="16"/>
  <c r="E200" i="16"/>
  <c r="N145" i="15"/>
  <c r="C50" i="14"/>
  <c r="M146" i="14"/>
  <c r="M133" i="14"/>
  <c r="M145" i="14"/>
  <c r="D93" i="14"/>
  <c r="E34" i="15"/>
  <c r="E48" i="15"/>
  <c r="E70" i="15"/>
  <c r="E74" i="15"/>
  <c r="N150" i="15"/>
  <c r="E158" i="6"/>
  <c r="D50" i="14"/>
  <c r="N144" i="15"/>
  <c r="E114" i="15"/>
  <c r="E183" i="15"/>
  <c r="E214" i="15"/>
  <c r="E168" i="16"/>
  <c r="E70" i="16"/>
  <c r="E74" i="16"/>
  <c r="E90" i="16"/>
  <c r="E222" i="16"/>
  <c r="C134" i="14"/>
  <c r="M149" i="14"/>
  <c r="E72" i="14"/>
  <c r="E168" i="15"/>
  <c r="E36" i="16"/>
  <c r="E158" i="10"/>
  <c r="N129" i="14"/>
  <c r="N146" i="14"/>
  <c r="N147" i="14"/>
  <c r="E35" i="15"/>
  <c r="E71" i="15"/>
  <c r="E75" i="15"/>
  <c r="K145" i="15"/>
  <c r="K146" i="15"/>
  <c r="C51" i="16"/>
  <c r="E46" i="16"/>
  <c r="N133" i="14"/>
  <c r="N144" i="14"/>
  <c r="N145" i="14"/>
  <c r="M144" i="14"/>
  <c r="E37" i="14"/>
  <c r="E47" i="14"/>
  <c r="E73" i="14"/>
  <c r="E77" i="14"/>
  <c r="E113" i="14"/>
  <c r="K144" i="14"/>
  <c r="G150" i="14"/>
  <c r="K150" i="14" s="1"/>
  <c r="E170" i="14"/>
  <c r="E36" i="15"/>
  <c r="D51" i="15"/>
  <c r="E72" i="15"/>
  <c r="E182" i="14"/>
  <c r="E179" i="16"/>
  <c r="M143" i="16"/>
  <c r="D51" i="16"/>
  <c r="E157" i="6"/>
  <c r="E158" i="7"/>
  <c r="E157" i="10"/>
  <c r="E197" i="14"/>
  <c r="E208" i="14"/>
  <c r="E112" i="15"/>
  <c r="N149" i="15"/>
  <c r="E34" i="16"/>
  <c r="L135" i="16"/>
  <c r="L149" i="16"/>
  <c r="E221" i="16"/>
  <c r="E171" i="14"/>
  <c r="E71" i="14"/>
  <c r="K129" i="14"/>
  <c r="K133" i="14"/>
  <c r="K143" i="14"/>
  <c r="K145" i="14"/>
  <c r="K147" i="14"/>
  <c r="E212" i="15"/>
  <c r="D93" i="16"/>
  <c r="E112" i="16"/>
  <c r="F134" i="16"/>
  <c r="N133" i="16"/>
  <c r="N143" i="16"/>
  <c r="N144" i="16"/>
  <c r="F149" i="16"/>
  <c r="N149" i="16" s="1"/>
  <c r="N146" i="16"/>
  <c r="N147" i="16"/>
  <c r="N149" i="14"/>
  <c r="E167" i="15"/>
  <c r="E46" i="15"/>
  <c r="E198" i="15"/>
  <c r="D150" i="15"/>
  <c r="L150" i="15" s="1"/>
  <c r="C93" i="14"/>
  <c r="E158" i="13"/>
  <c r="C51" i="14"/>
  <c r="D134" i="14"/>
  <c r="E179" i="14"/>
  <c r="C149" i="15"/>
  <c r="K149" i="15" s="1"/>
  <c r="C50" i="15"/>
  <c r="E90" i="15"/>
  <c r="G149" i="16"/>
  <c r="G149" i="14"/>
  <c r="E158" i="9"/>
  <c r="E180" i="14"/>
  <c r="E199" i="14"/>
  <c r="E210" i="14"/>
  <c r="N143" i="15"/>
  <c r="D50" i="15"/>
  <c r="E91" i="15"/>
  <c r="E185" i="14"/>
  <c r="E71" i="16"/>
  <c r="E75" i="16"/>
  <c r="E157" i="16"/>
  <c r="L144" i="16"/>
  <c r="C150" i="16"/>
  <c r="K150" i="16" s="1"/>
  <c r="M149" i="16"/>
  <c r="N129" i="16"/>
  <c r="C50" i="16"/>
  <c r="M134" i="16"/>
  <c r="M135" i="16"/>
  <c r="L150" i="16"/>
  <c r="C134" i="16"/>
  <c r="K134" i="16" s="1"/>
  <c r="C93" i="16"/>
  <c r="M128" i="16"/>
  <c r="E150" i="16"/>
  <c r="M150" i="16" s="1"/>
  <c r="E166" i="16"/>
  <c r="M131" i="16"/>
  <c r="D134" i="16"/>
  <c r="L134" i="16" s="1"/>
  <c r="E158" i="16"/>
  <c r="N128" i="16"/>
  <c r="F150" i="16"/>
  <c r="N150" i="16" s="1"/>
  <c r="F135" i="16"/>
  <c r="N135" i="16" s="1"/>
  <c r="L143" i="16"/>
  <c r="K131" i="16"/>
  <c r="C149" i="16"/>
  <c r="E171" i="16"/>
  <c r="L131" i="16"/>
  <c r="E157" i="15"/>
  <c r="M135" i="15"/>
  <c r="L134" i="15"/>
  <c r="C93" i="15"/>
  <c r="N134" i="15"/>
  <c r="E44" i="15"/>
  <c r="C51" i="15"/>
  <c r="K131" i="15"/>
  <c r="K144" i="15"/>
  <c r="E170" i="15"/>
  <c r="L131" i="15"/>
  <c r="D149" i="15"/>
  <c r="L149" i="15" s="1"/>
  <c r="E134" i="15"/>
  <c r="M134" i="15" s="1"/>
  <c r="M144" i="15"/>
  <c r="N131" i="15"/>
  <c r="E171" i="15"/>
  <c r="M143" i="15"/>
  <c r="D93" i="15"/>
  <c r="M131" i="15"/>
  <c r="K128" i="15"/>
  <c r="N128" i="15"/>
  <c r="L128" i="15"/>
  <c r="M150" i="14"/>
  <c r="F150" i="14"/>
  <c r="N150" i="14" s="1"/>
  <c r="L150" i="14"/>
  <c r="L149" i="14"/>
  <c r="C135" i="14"/>
  <c r="F135" i="14"/>
  <c r="G135" i="14"/>
  <c r="G134" i="14"/>
  <c r="E46" i="14"/>
  <c r="M128" i="14"/>
  <c r="M143" i="14"/>
  <c r="E90" i="14"/>
  <c r="N128" i="14"/>
  <c r="N143" i="14"/>
  <c r="E44" i="14"/>
  <c r="K131" i="14"/>
  <c r="C149" i="14"/>
  <c r="E159" i="14"/>
  <c r="D135" i="14"/>
  <c r="L135" i="14" s="1"/>
  <c r="E135" i="14"/>
  <c r="N131" i="14"/>
  <c r="E157" i="14"/>
  <c r="K128" i="14"/>
  <c r="L144" i="14"/>
  <c r="L128" i="14"/>
  <c r="E157" i="13"/>
  <c r="E157" i="9"/>
  <c r="E157" i="7"/>
  <c r="E159" i="1"/>
  <c r="E214" i="13"/>
  <c r="E213" i="13"/>
  <c r="E212" i="13"/>
  <c r="E198" i="13"/>
  <c r="M147" i="13"/>
  <c r="L147" i="13"/>
  <c r="L146" i="13"/>
  <c r="L145" i="13"/>
  <c r="J150" i="13"/>
  <c r="I150" i="13"/>
  <c r="H150" i="13"/>
  <c r="G150" i="13"/>
  <c r="F150" i="13"/>
  <c r="L144" i="13"/>
  <c r="J149" i="13"/>
  <c r="I149" i="13"/>
  <c r="H149" i="13"/>
  <c r="F149" i="13"/>
  <c r="D149" i="13"/>
  <c r="C149" i="13"/>
  <c r="M132" i="13"/>
  <c r="L132" i="13"/>
  <c r="I135" i="13"/>
  <c r="H135" i="13"/>
  <c r="E135" i="13"/>
  <c r="D135" i="13"/>
  <c r="N130" i="13"/>
  <c r="M130" i="13"/>
  <c r="L130" i="13"/>
  <c r="K130" i="13"/>
  <c r="M129" i="13"/>
  <c r="J134" i="13"/>
  <c r="G134" i="13"/>
  <c r="E76" i="13"/>
  <c r="E207" i="13"/>
  <c r="E185" i="13"/>
  <c r="E184" i="13"/>
  <c r="E183" i="13"/>
  <c r="E182" i="13"/>
  <c r="N134" i="14" l="1"/>
  <c r="L134" i="14"/>
  <c r="E160" i="8"/>
  <c r="L128" i="13"/>
  <c r="E160" i="16"/>
  <c r="E160" i="7"/>
  <c r="E160" i="13"/>
  <c r="E160" i="14"/>
  <c r="E160" i="15"/>
  <c r="E160" i="9"/>
  <c r="E160" i="6"/>
  <c r="E160" i="12"/>
  <c r="E169" i="15"/>
  <c r="H134" i="13"/>
  <c r="I134" i="13"/>
  <c r="E134" i="13"/>
  <c r="N134" i="16"/>
  <c r="E51" i="14"/>
  <c r="E72" i="13"/>
  <c r="E199" i="13"/>
  <c r="E221" i="13"/>
  <c r="E210" i="13"/>
  <c r="E180" i="13"/>
  <c r="M133" i="13"/>
  <c r="E93" i="15"/>
  <c r="N135" i="15"/>
  <c r="K132" i="13"/>
  <c r="N132" i="13"/>
  <c r="L135" i="15"/>
  <c r="K135" i="15"/>
  <c r="M135" i="14"/>
  <c r="N135" i="14"/>
  <c r="E92" i="13"/>
  <c r="D160" i="1"/>
  <c r="C160" i="1"/>
  <c r="E50" i="16"/>
  <c r="J135" i="13"/>
  <c r="E74" i="13"/>
  <c r="E150" i="13"/>
  <c r="M150" i="13" s="1"/>
  <c r="L129" i="13"/>
  <c r="L133" i="13"/>
  <c r="D150" i="13"/>
  <c r="L150" i="13" s="1"/>
  <c r="E51" i="16"/>
  <c r="E93" i="14"/>
  <c r="E166" i="13"/>
  <c r="E157" i="1"/>
  <c r="E50" i="14"/>
  <c r="E181" i="13"/>
  <c r="E200" i="13"/>
  <c r="E222" i="13"/>
  <c r="E70" i="13"/>
  <c r="E114" i="13"/>
  <c r="E208" i="13"/>
  <c r="C51" i="13"/>
  <c r="K134" i="14"/>
  <c r="E51" i="15"/>
  <c r="E169" i="16"/>
  <c r="E50" i="15"/>
  <c r="E169" i="14"/>
  <c r="E223" i="13"/>
  <c r="E158" i="1"/>
  <c r="C135" i="13"/>
  <c r="K146" i="13"/>
  <c r="K145" i="13"/>
  <c r="L135" i="13"/>
  <c r="N133" i="13"/>
  <c r="E48" i="13"/>
  <c r="E77" i="13"/>
  <c r="E113" i="13"/>
  <c r="K133" i="13"/>
  <c r="K147" i="13"/>
  <c r="D134" i="13"/>
  <c r="E178" i="13"/>
  <c r="E197" i="13"/>
  <c r="D50" i="13"/>
  <c r="K149" i="16"/>
  <c r="E170" i="13"/>
  <c r="E71" i="13"/>
  <c r="E36" i="13"/>
  <c r="K129" i="13"/>
  <c r="K144" i="13"/>
  <c r="E75" i="13"/>
  <c r="E46" i="13"/>
  <c r="E37" i="13"/>
  <c r="E47" i="13"/>
  <c r="K149" i="14"/>
  <c r="E93" i="16"/>
  <c r="E167" i="13"/>
  <c r="E179" i="13"/>
  <c r="E209" i="13"/>
  <c r="E170" i="16"/>
  <c r="K135" i="14"/>
  <c r="E34" i="13"/>
  <c r="C50" i="13"/>
  <c r="E73" i="13"/>
  <c r="M143" i="13"/>
  <c r="E149" i="13"/>
  <c r="M149" i="13" s="1"/>
  <c r="E112" i="13"/>
  <c r="F134" i="13"/>
  <c r="N134" i="13" s="1"/>
  <c r="F135" i="13"/>
  <c r="N150" i="13"/>
  <c r="N146" i="13"/>
  <c r="E44" i="13"/>
  <c r="E90" i="13"/>
  <c r="G135" i="13"/>
  <c r="G149" i="13"/>
  <c r="K149" i="13" s="1"/>
  <c r="M146" i="13"/>
  <c r="N143" i="13"/>
  <c r="N149" i="13"/>
  <c r="N145" i="13"/>
  <c r="N147" i="13"/>
  <c r="E35" i="13"/>
  <c r="E91" i="13"/>
  <c r="E168" i="13"/>
  <c r="E171" i="13"/>
  <c r="L149" i="13"/>
  <c r="M145" i="13"/>
  <c r="K143" i="13"/>
  <c r="M135" i="13"/>
  <c r="C134" i="13"/>
  <c r="K134" i="13" s="1"/>
  <c r="N129" i="13"/>
  <c r="D93" i="13"/>
  <c r="D51" i="13"/>
  <c r="M131" i="13"/>
  <c r="M144" i="13"/>
  <c r="E45" i="13"/>
  <c r="N131" i="13"/>
  <c r="N144" i="13"/>
  <c r="K128" i="13"/>
  <c r="C150" i="13"/>
  <c r="K150" i="13" s="1"/>
  <c r="C93" i="13"/>
  <c r="M128" i="13"/>
  <c r="N128" i="13"/>
  <c r="K131" i="13"/>
  <c r="L143" i="13"/>
  <c r="L131" i="13"/>
  <c r="E160" i="1" l="1"/>
  <c r="M134" i="13"/>
  <c r="L134" i="13"/>
  <c r="N135" i="13"/>
  <c r="K135" i="13"/>
  <c r="E51" i="13"/>
  <c r="E50" i="13"/>
  <c r="E169" i="13"/>
  <c r="E93" i="13"/>
  <c r="E223" i="12" l="1"/>
  <c r="E222" i="12"/>
  <c r="E221" i="12"/>
  <c r="E214" i="12"/>
  <c r="E213" i="12"/>
  <c r="E212" i="12"/>
  <c r="E210" i="12"/>
  <c r="E209" i="12"/>
  <c r="E208" i="12"/>
  <c r="E207" i="12"/>
  <c r="E200" i="12"/>
  <c r="E199" i="12"/>
  <c r="E198" i="12"/>
  <c r="E197" i="12"/>
  <c r="E185" i="12"/>
  <c r="E184" i="12"/>
  <c r="E182" i="12"/>
  <c r="E181" i="12"/>
  <c r="E180" i="12"/>
  <c r="E179" i="12"/>
  <c r="E178" i="12"/>
  <c r="E168" i="12"/>
  <c r="E167" i="12"/>
  <c r="E166" i="12"/>
  <c r="J150" i="12"/>
  <c r="I150" i="12"/>
  <c r="H150" i="12"/>
  <c r="C150" i="12"/>
  <c r="G149" i="12"/>
  <c r="F149" i="12"/>
  <c r="E149" i="12"/>
  <c r="D149" i="12"/>
  <c r="N147" i="12"/>
  <c r="M147" i="12"/>
  <c r="L147" i="12"/>
  <c r="K147" i="12"/>
  <c r="N146" i="12"/>
  <c r="M146" i="12"/>
  <c r="L146" i="12"/>
  <c r="K146" i="12"/>
  <c r="N145" i="12"/>
  <c r="M145" i="12"/>
  <c r="L145" i="12"/>
  <c r="K145" i="12"/>
  <c r="M144" i="12"/>
  <c r="G150" i="12"/>
  <c r="F150" i="12"/>
  <c r="E150" i="12"/>
  <c r="L144" i="12"/>
  <c r="K144" i="12"/>
  <c r="J149" i="12"/>
  <c r="I149" i="12"/>
  <c r="H149" i="12"/>
  <c r="N143" i="12"/>
  <c r="M143" i="12"/>
  <c r="L143" i="12"/>
  <c r="C149" i="12"/>
  <c r="N133" i="12"/>
  <c r="M133" i="12"/>
  <c r="L133" i="12"/>
  <c r="K133" i="12"/>
  <c r="N132" i="12"/>
  <c r="M132" i="12"/>
  <c r="L132" i="12"/>
  <c r="K132" i="12"/>
  <c r="J135" i="12"/>
  <c r="I135" i="12"/>
  <c r="H135" i="12"/>
  <c r="G135" i="12"/>
  <c r="F135" i="12"/>
  <c r="M131" i="12"/>
  <c r="D135" i="12"/>
  <c r="C135" i="12"/>
  <c r="N130" i="12"/>
  <c r="M130" i="12"/>
  <c r="L130" i="12"/>
  <c r="K130" i="12"/>
  <c r="N129" i="12"/>
  <c r="M129" i="12"/>
  <c r="L129" i="12"/>
  <c r="K129" i="12"/>
  <c r="J134" i="12"/>
  <c r="I134" i="12"/>
  <c r="H134" i="12"/>
  <c r="G134" i="12"/>
  <c r="F134" i="12"/>
  <c r="E134" i="12"/>
  <c r="D134" i="12"/>
  <c r="C134" i="12"/>
  <c r="E114" i="12"/>
  <c r="E113" i="12"/>
  <c r="E112" i="12"/>
  <c r="C93" i="12"/>
  <c r="E91" i="12"/>
  <c r="D93" i="12"/>
  <c r="E77" i="12"/>
  <c r="E76" i="12"/>
  <c r="E75" i="12"/>
  <c r="E74" i="12"/>
  <c r="E73" i="12"/>
  <c r="E72" i="12"/>
  <c r="E71" i="12"/>
  <c r="E70" i="12"/>
  <c r="E48" i="12"/>
  <c r="D51" i="12"/>
  <c r="E47" i="12"/>
  <c r="E46" i="12"/>
  <c r="D50" i="12"/>
  <c r="E44" i="12"/>
  <c r="E37" i="12"/>
  <c r="E36" i="12"/>
  <c r="E35" i="12"/>
  <c r="E34" i="12"/>
  <c r="M134" i="12" l="1"/>
  <c r="L134" i="12"/>
  <c r="M150" i="12"/>
  <c r="L149" i="12"/>
  <c r="M149" i="12"/>
  <c r="E93" i="12"/>
  <c r="E183" i="12"/>
  <c r="K134" i="12"/>
  <c r="K149" i="12"/>
  <c r="E169" i="12"/>
  <c r="N150" i="12"/>
  <c r="K135" i="12"/>
  <c r="L135" i="12"/>
  <c r="N134" i="12"/>
  <c r="N135" i="12"/>
  <c r="N149" i="12"/>
  <c r="K150" i="12"/>
  <c r="E135" i="12"/>
  <c r="M135" i="12" s="1"/>
  <c r="N131" i="12"/>
  <c r="N144" i="12"/>
  <c r="K128" i="12"/>
  <c r="K143" i="12"/>
  <c r="E170" i="12"/>
  <c r="C50" i="12"/>
  <c r="E50" i="12" s="1"/>
  <c r="E92" i="12"/>
  <c r="L128" i="12"/>
  <c r="D150" i="12"/>
  <c r="L150" i="12" s="1"/>
  <c r="E45" i="12"/>
  <c r="E90" i="12"/>
  <c r="N128" i="12"/>
  <c r="E171" i="12"/>
  <c r="C51" i="12"/>
  <c r="E51" i="12" s="1"/>
  <c r="K131" i="12"/>
  <c r="M128" i="12"/>
  <c r="L131" i="12"/>
  <c r="E214" i="10" l="1"/>
  <c r="E213" i="10"/>
  <c r="E212" i="10"/>
  <c r="E210" i="10"/>
  <c r="E198" i="10"/>
  <c r="E184" i="10"/>
  <c r="E181" i="10"/>
  <c r="E180" i="10"/>
  <c r="N147" i="10"/>
  <c r="M147" i="10"/>
  <c r="L147" i="10"/>
  <c r="K147" i="10"/>
  <c r="L146" i="10"/>
  <c r="M145" i="10"/>
  <c r="L145" i="10"/>
  <c r="J150" i="10"/>
  <c r="I150" i="10"/>
  <c r="H150" i="10"/>
  <c r="F150" i="10"/>
  <c r="E150" i="10"/>
  <c r="L144" i="10"/>
  <c r="J149" i="10"/>
  <c r="I149" i="10"/>
  <c r="H149" i="10"/>
  <c r="E149" i="10"/>
  <c r="D149" i="10"/>
  <c r="M133" i="10"/>
  <c r="L133" i="10"/>
  <c r="M132" i="10"/>
  <c r="L132" i="10"/>
  <c r="K132" i="10"/>
  <c r="J135" i="10"/>
  <c r="I135" i="10"/>
  <c r="H135" i="10"/>
  <c r="G135" i="10"/>
  <c r="F135" i="10"/>
  <c r="E135" i="10"/>
  <c r="D135" i="10"/>
  <c r="C135" i="10"/>
  <c r="M130" i="10"/>
  <c r="L130" i="10"/>
  <c r="K130" i="10"/>
  <c r="M129" i="10"/>
  <c r="L129" i="10"/>
  <c r="K129" i="10"/>
  <c r="I134" i="10"/>
  <c r="H134" i="10"/>
  <c r="G134" i="10"/>
  <c r="F134" i="10"/>
  <c r="M128" i="10"/>
  <c r="D134" i="10"/>
  <c r="E77" i="10"/>
  <c r="E76" i="10"/>
  <c r="E35" i="10"/>
  <c r="E208" i="10"/>
  <c r="E207" i="10"/>
  <c r="E214" i="9"/>
  <c r="E184" i="8"/>
  <c r="E184" i="9"/>
  <c r="L147" i="9"/>
  <c r="N146" i="9"/>
  <c r="M146" i="9"/>
  <c r="L146" i="9"/>
  <c r="K146" i="9"/>
  <c r="L145" i="9"/>
  <c r="J150" i="9"/>
  <c r="I150" i="9"/>
  <c r="H150" i="9"/>
  <c r="G150" i="9"/>
  <c r="F150" i="9"/>
  <c r="M144" i="9"/>
  <c r="L144" i="9"/>
  <c r="K144" i="9"/>
  <c r="I149" i="9"/>
  <c r="H149" i="9"/>
  <c r="D149" i="9"/>
  <c r="C149" i="9"/>
  <c r="N132" i="9"/>
  <c r="M132" i="9"/>
  <c r="L132" i="9"/>
  <c r="K132" i="9"/>
  <c r="J135" i="9"/>
  <c r="I135" i="9"/>
  <c r="H135" i="9"/>
  <c r="G135" i="9"/>
  <c r="F135" i="9"/>
  <c r="E135" i="9"/>
  <c r="D135" i="9"/>
  <c r="C135" i="9"/>
  <c r="M130" i="9"/>
  <c r="L130" i="9"/>
  <c r="N129" i="9"/>
  <c r="L129" i="9"/>
  <c r="K129" i="9"/>
  <c r="D134" i="9"/>
  <c r="C134" i="9"/>
  <c r="E76" i="9"/>
  <c r="E207" i="9"/>
  <c r="E214" i="8"/>
  <c r="E213" i="8"/>
  <c r="E212" i="8"/>
  <c r="E181" i="8"/>
  <c r="L147" i="8"/>
  <c r="K147" i="8"/>
  <c r="M146" i="8"/>
  <c r="L146" i="8"/>
  <c r="L145" i="8"/>
  <c r="J150" i="8"/>
  <c r="I150" i="8"/>
  <c r="H150" i="8"/>
  <c r="G150" i="8"/>
  <c r="F150" i="8"/>
  <c r="E150" i="8"/>
  <c r="D150" i="8"/>
  <c r="C150" i="8"/>
  <c r="J149" i="8"/>
  <c r="I149" i="8"/>
  <c r="H149" i="8"/>
  <c r="G149" i="8"/>
  <c r="N143" i="8"/>
  <c r="M143" i="8"/>
  <c r="D149" i="8"/>
  <c r="C149" i="8"/>
  <c r="N132" i="8"/>
  <c r="M132" i="8"/>
  <c r="L132" i="8"/>
  <c r="K132" i="8"/>
  <c r="H135" i="8"/>
  <c r="N130" i="8"/>
  <c r="M130" i="8"/>
  <c r="L130" i="8"/>
  <c r="K130" i="8"/>
  <c r="N129" i="8"/>
  <c r="M129" i="8"/>
  <c r="L129" i="8"/>
  <c r="K129" i="8"/>
  <c r="H134" i="8"/>
  <c r="G134" i="8"/>
  <c r="C134" i="8"/>
  <c r="E77" i="8"/>
  <c r="E76" i="8"/>
  <c r="E35" i="8"/>
  <c r="E207" i="8"/>
  <c r="F134" i="9" l="1"/>
  <c r="E200" i="10"/>
  <c r="E222" i="10"/>
  <c r="E178" i="10"/>
  <c r="E198" i="8"/>
  <c r="E77" i="9"/>
  <c r="E197" i="10"/>
  <c r="H134" i="9"/>
  <c r="L134" i="9" s="1"/>
  <c r="I134" i="8"/>
  <c r="E179" i="10"/>
  <c r="E183" i="10"/>
  <c r="E209" i="10"/>
  <c r="E199" i="10"/>
  <c r="E210" i="8"/>
  <c r="E179" i="8"/>
  <c r="J134" i="8"/>
  <c r="E210" i="9"/>
  <c r="K133" i="8"/>
  <c r="E185" i="10"/>
  <c r="K133" i="10"/>
  <c r="E223" i="10"/>
  <c r="I134" i="9"/>
  <c r="J134" i="10"/>
  <c r="N134" i="10" s="1"/>
  <c r="E181" i="9"/>
  <c r="F134" i="8"/>
  <c r="E213" i="9"/>
  <c r="E167" i="8"/>
  <c r="E170" i="8"/>
  <c r="E180" i="8"/>
  <c r="E167" i="10"/>
  <c r="E170" i="10"/>
  <c r="E198" i="9"/>
  <c r="E212" i="9"/>
  <c r="E180" i="9"/>
  <c r="E178" i="8"/>
  <c r="E166" i="10"/>
  <c r="E72" i="8"/>
  <c r="M147" i="9"/>
  <c r="N147" i="8"/>
  <c r="G149" i="9"/>
  <c r="K149" i="9" s="1"/>
  <c r="M146" i="10"/>
  <c r="M147" i="8"/>
  <c r="K147" i="9"/>
  <c r="N147" i="9"/>
  <c r="C134" i="10"/>
  <c r="K134" i="10" s="1"/>
  <c r="L133" i="8"/>
  <c r="L133" i="9"/>
  <c r="L128" i="8"/>
  <c r="K133" i="9"/>
  <c r="N130" i="9"/>
  <c r="J135" i="8"/>
  <c r="C135" i="8"/>
  <c r="N129" i="10"/>
  <c r="N130" i="10"/>
  <c r="N132" i="10"/>
  <c r="N133" i="10"/>
  <c r="I135" i="8"/>
  <c r="K130" i="9"/>
  <c r="E135" i="8"/>
  <c r="D135" i="8"/>
  <c r="L135" i="8" s="1"/>
  <c r="F135" i="8"/>
  <c r="G135" i="8"/>
  <c r="E72" i="10"/>
  <c r="J134" i="9"/>
  <c r="J149" i="9"/>
  <c r="K144" i="10"/>
  <c r="K145" i="10"/>
  <c r="K146" i="10"/>
  <c r="E91" i="10"/>
  <c r="E92" i="10"/>
  <c r="G134" i="9"/>
  <c r="K134" i="9" s="1"/>
  <c r="E71" i="9"/>
  <c r="E75" i="9"/>
  <c r="E91" i="9"/>
  <c r="G150" i="10"/>
  <c r="C149" i="10"/>
  <c r="D50" i="8"/>
  <c r="E34" i="10"/>
  <c r="C50" i="10"/>
  <c r="E48" i="10"/>
  <c r="E114" i="10"/>
  <c r="E113" i="8"/>
  <c r="K145" i="8"/>
  <c r="E171" i="8"/>
  <c r="E182" i="10"/>
  <c r="D51" i="8"/>
  <c r="E200" i="8"/>
  <c r="E44" i="9"/>
  <c r="E48" i="9"/>
  <c r="E73" i="9"/>
  <c r="E185" i="9"/>
  <c r="E185" i="8"/>
  <c r="E200" i="9"/>
  <c r="E222" i="9"/>
  <c r="E73" i="10"/>
  <c r="N143" i="10"/>
  <c r="N145" i="10"/>
  <c r="N146" i="10"/>
  <c r="E45" i="8"/>
  <c r="E71" i="8"/>
  <c r="E75" i="8"/>
  <c r="E91" i="8"/>
  <c r="N144" i="9"/>
  <c r="E166" i="9"/>
  <c r="E36" i="8"/>
  <c r="E46" i="8"/>
  <c r="E199" i="8"/>
  <c r="E36" i="9"/>
  <c r="E46" i="9"/>
  <c r="E209" i="9"/>
  <c r="E34" i="8"/>
  <c r="E44" i="8"/>
  <c r="E48" i="8"/>
  <c r="E70" i="8"/>
  <c r="E74" i="8"/>
  <c r="C50" i="8"/>
  <c r="D150" i="9"/>
  <c r="L150" i="9" s="1"/>
  <c r="M145" i="9"/>
  <c r="D150" i="10"/>
  <c r="L150" i="10" s="1"/>
  <c r="D50" i="10"/>
  <c r="E112" i="8"/>
  <c r="D51" i="10"/>
  <c r="N145" i="9"/>
  <c r="E178" i="9"/>
  <c r="E182" i="8"/>
  <c r="E197" i="9"/>
  <c r="E208" i="9"/>
  <c r="E223" i="9"/>
  <c r="C150" i="10"/>
  <c r="E37" i="10"/>
  <c r="E47" i="10"/>
  <c r="E72" i="9"/>
  <c r="E92" i="9"/>
  <c r="C93" i="10"/>
  <c r="K146" i="8"/>
  <c r="E197" i="8"/>
  <c r="E208" i="8"/>
  <c r="E223" i="8"/>
  <c r="E199" i="9"/>
  <c r="C50" i="9"/>
  <c r="D50" i="9"/>
  <c r="E113" i="9"/>
  <c r="K144" i="8"/>
  <c r="E114" i="8"/>
  <c r="E70" i="9"/>
  <c r="E74" i="9"/>
  <c r="D93" i="9"/>
  <c r="E114" i="9"/>
  <c r="E112" i="10"/>
  <c r="M150" i="10"/>
  <c r="K145" i="9"/>
  <c r="E166" i="8"/>
  <c r="E113" i="10"/>
  <c r="E209" i="8"/>
  <c r="E37" i="9"/>
  <c r="E47" i="9"/>
  <c r="D93" i="10"/>
  <c r="E73" i="8"/>
  <c r="D51" i="9"/>
  <c r="N133" i="9"/>
  <c r="N143" i="9"/>
  <c r="E36" i="10"/>
  <c r="E46" i="10"/>
  <c r="E71" i="10"/>
  <c r="E75" i="10"/>
  <c r="L144" i="8"/>
  <c r="E170" i="9"/>
  <c r="E44" i="10"/>
  <c r="N150" i="10"/>
  <c r="E37" i="8"/>
  <c r="E47" i="8"/>
  <c r="E92" i="8"/>
  <c r="E70" i="10"/>
  <c r="E74" i="10"/>
  <c r="E221" i="10"/>
  <c r="M133" i="8"/>
  <c r="N133" i="8"/>
  <c r="N145" i="8"/>
  <c r="N146" i="8"/>
  <c r="E221" i="8"/>
  <c r="E34" i="9"/>
  <c r="E112" i="9"/>
  <c r="E134" i="9"/>
  <c r="M133" i="9"/>
  <c r="M143" i="9"/>
  <c r="E179" i="9"/>
  <c r="E183" i="9"/>
  <c r="E183" i="8"/>
  <c r="E168" i="9"/>
  <c r="M145" i="8"/>
  <c r="C93" i="8"/>
  <c r="E168" i="8"/>
  <c r="N150" i="9"/>
  <c r="E182" i="9"/>
  <c r="D93" i="8"/>
  <c r="E222" i="8"/>
  <c r="E35" i="9"/>
  <c r="C93" i="9"/>
  <c r="E221" i="9"/>
  <c r="E168" i="10"/>
  <c r="L149" i="10"/>
  <c r="G149" i="10"/>
  <c r="N144" i="10"/>
  <c r="M143" i="10"/>
  <c r="K135" i="10"/>
  <c r="L135" i="10"/>
  <c r="L134" i="10"/>
  <c r="N135" i="10"/>
  <c r="M149" i="10"/>
  <c r="M135" i="10"/>
  <c r="M131" i="10"/>
  <c r="M144" i="10"/>
  <c r="E45" i="10"/>
  <c r="N131" i="10"/>
  <c r="F149" i="10"/>
  <c r="N149" i="10" s="1"/>
  <c r="K128" i="10"/>
  <c r="L143" i="10"/>
  <c r="E134" i="10"/>
  <c r="M134" i="10" s="1"/>
  <c r="E90" i="10"/>
  <c r="N128" i="10"/>
  <c r="E171" i="10"/>
  <c r="K143" i="10"/>
  <c r="L128" i="10"/>
  <c r="C51" i="10"/>
  <c r="K131" i="10"/>
  <c r="L131" i="10"/>
  <c r="E167" i="9"/>
  <c r="L149" i="9"/>
  <c r="E150" i="9"/>
  <c r="M150" i="9" s="1"/>
  <c r="C150" i="9"/>
  <c r="K150" i="9" s="1"/>
  <c r="K135" i="9"/>
  <c r="M129" i="9"/>
  <c r="L135" i="9"/>
  <c r="M135" i="9"/>
  <c r="N135" i="9"/>
  <c r="L128" i="9"/>
  <c r="M131" i="9"/>
  <c r="E149" i="9"/>
  <c r="M149" i="9" s="1"/>
  <c r="E45" i="9"/>
  <c r="N131" i="9"/>
  <c r="F149" i="9"/>
  <c r="K128" i="9"/>
  <c r="K143" i="9"/>
  <c r="E90" i="9"/>
  <c r="N128" i="9"/>
  <c r="E171" i="9"/>
  <c r="L143" i="9"/>
  <c r="C51" i="9"/>
  <c r="K131" i="9"/>
  <c r="M128" i="9"/>
  <c r="L131" i="9"/>
  <c r="K149" i="8"/>
  <c r="L149" i="8"/>
  <c r="M144" i="8"/>
  <c r="N144" i="8"/>
  <c r="E134" i="8"/>
  <c r="K134" i="8"/>
  <c r="N150" i="8"/>
  <c r="K150" i="8"/>
  <c r="L150" i="8"/>
  <c r="M150" i="8"/>
  <c r="K143" i="8"/>
  <c r="M131" i="8"/>
  <c r="E149" i="8"/>
  <c r="M149" i="8" s="1"/>
  <c r="N131" i="8"/>
  <c r="F149" i="8"/>
  <c r="N149" i="8" s="1"/>
  <c r="K128" i="8"/>
  <c r="D134" i="8"/>
  <c r="L134" i="8" s="1"/>
  <c r="M128" i="8"/>
  <c r="E90" i="8"/>
  <c r="N128" i="8"/>
  <c r="K131" i="8"/>
  <c r="L143" i="8"/>
  <c r="C51" i="8"/>
  <c r="L131" i="8"/>
  <c r="N134" i="9" l="1"/>
  <c r="M134" i="8"/>
  <c r="N134" i="8"/>
  <c r="M134" i="9"/>
  <c r="M135" i="8"/>
  <c r="N149" i="9"/>
  <c r="K135" i="8"/>
  <c r="N135" i="8"/>
  <c r="E51" i="8"/>
  <c r="K150" i="10"/>
  <c r="K149" i="10"/>
  <c r="E50" i="10"/>
  <c r="E50" i="8"/>
  <c r="E93" i="10"/>
  <c r="E93" i="8"/>
  <c r="E50" i="9"/>
  <c r="E169" i="9"/>
  <c r="E51" i="10"/>
  <c r="E169" i="10"/>
  <c r="E93" i="9"/>
  <c r="E51" i="9"/>
  <c r="E169" i="8"/>
  <c r="E223" i="7" l="1"/>
  <c r="E214" i="7"/>
  <c r="E213" i="7"/>
  <c r="E212" i="7"/>
  <c r="E198" i="7"/>
  <c r="E184" i="7"/>
  <c r="N147" i="7"/>
  <c r="L147" i="7"/>
  <c r="K147" i="7"/>
  <c r="L146" i="7"/>
  <c r="L145" i="7"/>
  <c r="J150" i="7"/>
  <c r="I150" i="7"/>
  <c r="F150" i="7"/>
  <c r="E150" i="7"/>
  <c r="D150" i="7"/>
  <c r="C150" i="7"/>
  <c r="J149" i="7"/>
  <c r="I149" i="7"/>
  <c r="H149" i="7"/>
  <c r="G149" i="7"/>
  <c r="L143" i="7"/>
  <c r="L129" i="7"/>
  <c r="M129" i="7"/>
  <c r="N129" i="7"/>
  <c r="K130" i="7"/>
  <c r="L130" i="7"/>
  <c r="M130" i="7"/>
  <c r="N130" i="7"/>
  <c r="C135" i="7"/>
  <c r="D135" i="7"/>
  <c r="E135" i="7"/>
  <c r="F135" i="7"/>
  <c r="G135" i="7"/>
  <c r="H135" i="7"/>
  <c r="I135" i="7"/>
  <c r="J135" i="7"/>
  <c r="M132" i="7"/>
  <c r="K129" i="7"/>
  <c r="E76" i="7"/>
  <c r="E207" i="7"/>
  <c r="H150" i="7"/>
  <c r="E200" i="7" l="1"/>
  <c r="E179" i="7"/>
  <c r="E183" i="7"/>
  <c r="E209" i="7"/>
  <c r="E180" i="7"/>
  <c r="E210" i="7"/>
  <c r="K132" i="7"/>
  <c r="E134" i="7"/>
  <c r="H134" i="7"/>
  <c r="M133" i="7"/>
  <c r="E208" i="7"/>
  <c r="L133" i="7"/>
  <c r="E182" i="7"/>
  <c r="D134" i="7"/>
  <c r="E77" i="7"/>
  <c r="K133" i="7"/>
  <c r="E166" i="7"/>
  <c r="M143" i="7"/>
  <c r="M147" i="7"/>
  <c r="F134" i="7"/>
  <c r="I134" i="7"/>
  <c r="N133" i="7"/>
  <c r="K128" i="7"/>
  <c r="J134" i="7"/>
  <c r="N132" i="7"/>
  <c r="L132" i="7"/>
  <c r="E35" i="7"/>
  <c r="E92" i="7"/>
  <c r="E72" i="7"/>
  <c r="E44" i="7"/>
  <c r="E34" i="7"/>
  <c r="E171" i="7"/>
  <c r="E181" i="7"/>
  <c r="E222" i="7"/>
  <c r="C149" i="7"/>
  <c r="K149" i="7" s="1"/>
  <c r="E114" i="7"/>
  <c r="E37" i="7"/>
  <c r="E113" i="7"/>
  <c r="N150" i="7"/>
  <c r="N146" i="7"/>
  <c r="M145" i="7"/>
  <c r="M146" i="7"/>
  <c r="L144" i="7"/>
  <c r="E170" i="7"/>
  <c r="E199" i="7"/>
  <c r="E221" i="7"/>
  <c r="D93" i="7"/>
  <c r="E73" i="7"/>
  <c r="E36" i="7"/>
  <c r="E48" i="7"/>
  <c r="E45" i="7"/>
  <c r="E71" i="7"/>
  <c r="E75" i="7"/>
  <c r="E91" i="7"/>
  <c r="E178" i="7"/>
  <c r="E197" i="7"/>
  <c r="G150" i="7"/>
  <c r="K150" i="7" s="1"/>
  <c r="E70" i="7"/>
  <c r="K145" i="7"/>
  <c r="K146" i="7"/>
  <c r="E168" i="7"/>
  <c r="E74" i="7"/>
  <c r="E112" i="7"/>
  <c r="E149" i="7"/>
  <c r="M149" i="7" s="1"/>
  <c r="E90" i="7"/>
  <c r="K144" i="7"/>
  <c r="E185" i="7"/>
  <c r="D50" i="7"/>
  <c r="E46" i="7"/>
  <c r="G134" i="7"/>
  <c r="F149" i="7"/>
  <c r="N149" i="7" s="1"/>
  <c r="M144" i="7"/>
  <c r="E47" i="7"/>
  <c r="E167" i="7"/>
  <c r="N145" i="7"/>
  <c r="N143" i="7"/>
  <c r="N135" i="7"/>
  <c r="K135" i="7"/>
  <c r="L135" i="7"/>
  <c r="M135" i="7"/>
  <c r="D51" i="7"/>
  <c r="C51" i="7"/>
  <c r="C50" i="7"/>
  <c r="L150" i="7"/>
  <c r="M150" i="7"/>
  <c r="K143" i="7"/>
  <c r="L128" i="7"/>
  <c r="L131" i="7"/>
  <c r="D149" i="7"/>
  <c r="L149" i="7" s="1"/>
  <c r="M131" i="7"/>
  <c r="N131" i="7"/>
  <c r="N144" i="7"/>
  <c r="C134" i="7"/>
  <c r="C93" i="7"/>
  <c r="M128" i="7"/>
  <c r="N128" i="7"/>
  <c r="K131" i="7"/>
  <c r="M134" i="7" l="1"/>
  <c r="L134" i="7"/>
  <c r="N134" i="7"/>
  <c r="E169" i="7"/>
  <c r="E51" i="7"/>
  <c r="E93" i="7"/>
  <c r="E50" i="7"/>
  <c r="K134" i="7"/>
  <c r="E214" i="6" l="1"/>
  <c r="E210" i="6"/>
  <c r="E198" i="6"/>
  <c r="E184" i="6"/>
  <c r="L147" i="6"/>
  <c r="L146" i="6"/>
  <c r="L145" i="6"/>
  <c r="I150" i="6"/>
  <c r="H150" i="6"/>
  <c r="G150" i="6"/>
  <c r="F150" i="6"/>
  <c r="E150" i="6"/>
  <c r="D150" i="6"/>
  <c r="C150" i="6"/>
  <c r="I149" i="6"/>
  <c r="H149" i="6"/>
  <c r="M143" i="6"/>
  <c r="D149" i="6"/>
  <c r="N132" i="6"/>
  <c r="M132" i="6"/>
  <c r="L132" i="6"/>
  <c r="K132" i="6"/>
  <c r="J135" i="6"/>
  <c r="I135" i="6"/>
  <c r="H135" i="6"/>
  <c r="G135" i="6"/>
  <c r="F135" i="6"/>
  <c r="E135" i="6"/>
  <c r="D135" i="6"/>
  <c r="C135" i="6"/>
  <c r="N130" i="6"/>
  <c r="M130" i="6"/>
  <c r="L130" i="6"/>
  <c r="K130" i="6"/>
  <c r="N129" i="6"/>
  <c r="M129" i="6"/>
  <c r="L129" i="6"/>
  <c r="K129" i="6"/>
  <c r="H134" i="6"/>
  <c r="F134" i="6"/>
  <c r="E134" i="6"/>
  <c r="D134" i="6"/>
  <c r="C134" i="6"/>
  <c r="E76" i="6"/>
  <c r="E207" i="6"/>
  <c r="J150" i="6"/>
  <c r="J149" i="6"/>
  <c r="E214" i="1"/>
  <c r="I134" i="6" l="1"/>
  <c r="M134" i="6" s="1"/>
  <c r="J134" i="6"/>
  <c r="N134" i="6" s="1"/>
  <c r="M133" i="6"/>
  <c r="E179" i="6"/>
  <c r="E77" i="6"/>
  <c r="E212" i="6"/>
  <c r="E213" i="1"/>
  <c r="L133" i="6"/>
  <c r="E213" i="6"/>
  <c r="E167" i="6"/>
  <c r="E170" i="6"/>
  <c r="E180" i="6"/>
  <c r="E181" i="6"/>
  <c r="E178" i="6"/>
  <c r="E166" i="6"/>
  <c r="K133" i="6"/>
  <c r="N133" i="6"/>
  <c r="M146" i="6"/>
  <c r="M147" i="6"/>
  <c r="G134" i="6"/>
  <c r="K134" i="6" s="1"/>
  <c r="E35" i="6"/>
  <c r="E71" i="6"/>
  <c r="E75" i="6"/>
  <c r="E91" i="6"/>
  <c r="E183" i="6"/>
  <c r="E209" i="6"/>
  <c r="G149" i="6"/>
  <c r="E34" i="6"/>
  <c r="E44" i="6"/>
  <c r="E48" i="6"/>
  <c r="E70" i="6"/>
  <c r="E74" i="6"/>
  <c r="E114" i="6"/>
  <c r="E182" i="6"/>
  <c r="E197" i="6"/>
  <c r="E208" i="6"/>
  <c r="E37" i="6"/>
  <c r="E47" i="6"/>
  <c r="E73" i="6"/>
  <c r="E113" i="6"/>
  <c r="E171" i="6"/>
  <c r="E185" i="6"/>
  <c r="E200" i="6"/>
  <c r="E222" i="6"/>
  <c r="N143" i="6"/>
  <c r="N145" i="6"/>
  <c r="N146" i="6"/>
  <c r="N147" i="6"/>
  <c r="E168" i="6"/>
  <c r="E36" i="6"/>
  <c r="E46" i="6"/>
  <c r="E72" i="6"/>
  <c r="E112" i="6"/>
  <c r="M145" i="6"/>
  <c r="E199" i="6"/>
  <c r="E223" i="6"/>
  <c r="K146" i="6"/>
  <c r="L135" i="6"/>
  <c r="C50" i="6"/>
  <c r="E45" i="6"/>
  <c r="E221" i="1"/>
  <c r="D50" i="6"/>
  <c r="E92" i="6"/>
  <c r="D93" i="6"/>
  <c r="K143" i="6"/>
  <c r="K145" i="6"/>
  <c r="K147" i="6"/>
  <c r="E90" i="6"/>
  <c r="L134" i="6"/>
  <c r="L149" i="6"/>
  <c r="E221" i="6"/>
  <c r="C51" i="6"/>
  <c r="M144" i="6"/>
  <c r="E222" i="1"/>
  <c r="E223" i="1"/>
  <c r="K150" i="6"/>
  <c r="L144" i="6"/>
  <c r="L143" i="6"/>
  <c r="C149" i="6"/>
  <c r="K135" i="6"/>
  <c r="M135" i="6"/>
  <c r="N135" i="6"/>
  <c r="N150" i="6"/>
  <c r="L150" i="6"/>
  <c r="M150" i="6"/>
  <c r="L128" i="6"/>
  <c r="K131" i="6"/>
  <c r="D51" i="6"/>
  <c r="L131" i="6"/>
  <c r="M131" i="6"/>
  <c r="E149" i="6"/>
  <c r="M149" i="6" s="1"/>
  <c r="K144" i="6"/>
  <c r="N131" i="6"/>
  <c r="N144" i="6"/>
  <c r="F149" i="6"/>
  <c r="N149" i="6" s="1"/>
  <c r="K128" i="6"/>
  <c r="C93" i="6"/>
  <c r="M128" i="6"/>
  <c r="N128" i="6"/>
  <c r="E169" i="6" l="1"/>
  <c r="K149" i="6"/>
  <c r="E93" i="6"/>
  <c r="E51" i="6"/>
  <c r="E50" i="6"/>
  <c r="E212" i="1" l="1"/>
  <c r="E210" i="1"/>
  <c r="E209" i="1"/>
  <c r="E208" i="1"/>
  <c r="E207" i="1"/>
  <c r="E179" i="1" l="1"/>
  <c r="E180" i="1"/>
  <c r="E181" i="1"/>
  <c r="E182" i="1"/>
  <c r="E183" i="1"/>
  <c r="E184" i="1"/>
  <c r="E185" i="1"/>
  <c r="E178" i="1"/>
  <c r="D149" i="1" l="1"/>
  <c r="E149" i="1"/>
  <c r="F149" i="1"/>
  <c r="G149" i="1"/>
  <c r="H149" i="1"/>
  <c r="I149" i="1"/>
  <c r="J149" i="1"/>
  <c r="D150" i="1"/>
  <c r="E150" i="1"/>
  <c r="F150" i="1"/>
  <c r="G150" i="1"/>
  <c r="H150" i="1"/>
  <c r="I150" i="1"/>
  <c r="J150" i="1"/>
  <c r="C150" i="1"/>
  <c r="C149" i="1"/>
  <c r="L143" i="1"/>
  <c r="M143" i="1"/>
  <c r="N143" i="1"/>
  <c r="L144" i="1"/>
  <c r="M144" i="1"/>
  <c r="N144" i="1"/>
  <c r="L145" i="1"/>
  <c r="M145" i="1"/>
  <c r="N145" i="1"/>
  <c r="L146" i="1"/>
  <c r="M146" i="1"/>
  <c r="N146" i="1"/>
  <c r="L147" i="1"/>
  <c r="M147" i="1"/>
  <c r="N147" i="1"/>
  <c r="K144" i="1"/>
  <c r="K145" i="1"/>
  <c r="K146" i="1"/>
  <c r="K147" i="1"/>
  <c r="K143" i="1"/>
  <c r="K150" i="1" l="1"/>
  <c r="L149" i="1"/>
  <c r="K149" i="1"/>
  <c r="M150" i="1"/>
  <c r="L150" i="1"/>
  <c r="N150" i="1"/>
  <c r="M149" i="1"/>
  <c r="N149" i="1"/>
  <c r="D135" i="1"/>
  <c r="E135" i="1"/>
  <c r="F135" i="1"/>
  <c r="G135" i="1"/>
  <c r="H135" i="1"/>
  <c r="I135" i="1"/>
  <c r="J135" i="1"/>
  <c r="C135" i="1"/>
  <c r="G134" i="1"/>
  <c r="H134" i="1"/>
  <c r="I134" i="1"/>
  <c r="J134" i="1"/>
  <c r="E134" i="1"/>
  <c r="F134" i="1"/>
  <c r="D134" i="1"/>
  <c r="C134" i="1"/>
  <c r="M134" i="1" l="1"/>
  <c r="M135" i="1"/>
  <c r="N135" i="1"/>
  <c r="K134" i="1"/>
  <c r="L134" i="1"/>
  <c r="N134" i="1"/>
  <c r="L135" i="1"/>
  <c r="K135" i="1"/>
  <c r="K129" i="1"/>
  <c r="M129" i="1"/>
  <c r="K131" i="1"/>
  <c r="M131" i="1"/>
  <c r="N131" i="1"/>
  <c r="K133" i="1"/>
  <c r="L133" i="1"/>
  <c r="M133" i="1"/>
  <c r="N133" i="1"/>
  <c r="M128" i="1"/>
  <c r="K128" i="1"/>
  <c r="N129" i="1"/>
  <c r="L129" i="1"/>
  <c r="K130" i="1"/>
  <c r="L130" i="1"/>
  <c r="M130" i="1"/>
  <c r="N130" i="1"/>
  <c r="L131" i="1"/>
  <c r="K132" i="1"/>
  <c r="L132" i="1"/>
  <c r="M132" i="1"/>
  <c r="N132" i="1"/>
  <c r="L128" i="1"/>
  <c r="N128" i="1"/>
  <c r="E114" i="1" l="1"/>
  <c r="E113" i="1"/>
  <c r="E112" i="1"/>
  <c r="E76" i="1" l="1"/>
  <c r="E72" i="1"/>
  <c r="E73" i="1" l="1"/>
  <c r="E71" i="1"/>
  <c r="E70" i="1"/>
  <c r="E74" i="1"/>
  <c r="E75" i="1"/>
  <c r="D51" i="1" l="1"/>
  <c r="D50" i="1"/>
  <c r="E48" i="1" l="1"/>
  <c r="E45" i="1"/>
  <c r="E47" i="1" l="1"/>
  <c r="C51" i="1"/>
  <c r="E51" i="1" s="1"/>
  <c r="E37" i="1"/>
  <c r="E44" i="1"/>
  <c r="C50" i="1"/>
  <c r="E50" i="1" s="1"/>
  <c r="E34" i="1"/>
  <c r="E46" i="1"/>
  <c r="E36" i="1"/>
  <c r="E35" i="1"/>
  <c r="E25" i="1" l="1"/>
  <c r="E16" i="1" l="1"/>
  <c r="E17" i="1" l="1"/>
  <c r="D20" i="1" l="1"/>
  <c r="E14" i="1"/>
  <c r="E15" i="1" l="1"/>
  <c r="C20" i="1"/>
  <c r="E20" i="1" s="1"/>
  <c r="E198" i="1" l="1"/>
  <c r="E197" i="1"/>
  <c r="E200" i="1" l="1"/>
  <c r="E199" i="1"/>
  <c r="D169" i="1" l="1"/>
  <c r="C169" i="1"/>
  <c r="E166" i="1"/>
  <c r="E171" i="1"/>
  <c r="E168" i="1"/>
  <c r="E170" i="1"/>
  <c r="E167" i="1"/>
  <c r="E169" i="1" l="1"/>
  <c r="E100" i="6"/>
  <c r="E100" i="1"/>
  <c r="E58" i="22"/>
  <c r="E58" i="21"/>
  <c r="E58" i="20"/>
  <c r="E58" i="19"/>
  <c r="E58" i="18"/>
  <c r="E58" i="17"/>
  <c r="E58" i="14"/>
  <c r="E58" i="13"/>
  <c r="E58" i="12"/>
  <c r="E58" i="16"/>
  <c r="E58" i="10"/>
  <c r="E58" i="9"/>
  <c r="E58" i="8"/>
  <c r="E58" i="6"/>
  <c r="E100" i="9" l="1"/>
  <c r="E100" i="18"/>
  <c r="E100" i="12"/>
  <c r="E100" i="21"/>
  <c r="E100" i="7"/>
  <c r="E100" i="15"/>
  <c r="E100" i="10"/>
  <c r="E100" i="16"/>
  <c r="E100" i="22"/>
  <c r="D103" i="17"/>
  <c r="E100" i="20"/>
  <c r="E104" i="20"/>
  <c r="E101" i="20"/>
  <c r="C103" i="20"/>
  <c r="E101" i="15"/>
  <c r="C103" i="15"/>
  <c r="E104" i="16"/>
  <c r="C103" i="16"/>
  <c r="E101" i="16"/>
  <c r="E101" i="7"/>
  <c r="C103" i="7"/>
  <c r="E105" i="10"/>
  <c r="E102" i="10"/>
  <c r="E100" i="13"/>
  <c r="C103" i="19"/>
  <c r="E101" i="19"/>
  <c r="E104" i="14"/>
  <c r="C103" i="14"/>
  <c r="E101" i="14"/>
  <c r="E101" i="6"/>
  <c r="E104" i="6"/>
  <c r="C103" i="6"/>
  <c r="E105" i="6"/>
  <c r="E102" i="6"/>
  <c r="E101" i="10"/>
  <c r="C103" i="10"/>
  <c r="E100" i="14"/>
  <c r="E105" i="22"/>
  <c r="E102" i="22"/>
  <c r="E105" i="18"/>
  <c r="E102" i="18"/>
  <c r="E105" i="13"/>
  <c r="E102" i="13"/>
  <c r="E105" i="9"/>
  <c r="E102" i="9"/>
  <c r="D103" i="20"/>
  <c r="D103" i="15"/>
  <c r="D103" i="16"/>
  <c r="D103" i="7"/>
  <c r="D103" i="12"/>
  <c r="E101" i="18"/>
  <c r="C103" i="18"/>
  <c r="E101" i="13"/>
  <c r="C103" i="13"/>
  <c r="E101" i="9"/>
  <c r="C103" i="9"/>
  <c r="E105" i="14"/>
  <c r="E102" i="14"/>
  <c r="D103" i="8"/>
  <c r="E104" i="22"/>
  <c r="C103" i="22"/>
  <c r="E101" i="22"/>
  <c r="E100" i="8"/>
  <c r="E100" i="17"/>
  <c r="E105" i="21"/>
  <c r="E102" i="21"/>
  <c r="E105" i="17"/>
  <c r="E102" i="17"/>
  <c r="E105" i="12"/>
  <c r="E102" i="12"/>
  <c r="E105" i="8"/>
  <c r="E102" i="8"/>
  <c r="D103" i="19"/>
  <c r="D103" i="14"/>
  <c r="D103" i="10"/>
  <c r="D103" i="6"/>
  <c r="E104" i="21"/>
  <c r="C103" i="21"/>
  <c r="E101" i="21"/>
  <c r="E104" i="12"/>
  <c r="E101" i="12"/>
  <c r="C103" i="12"/>
  <c r="C103" i="8"/>
  <c r="E103" i="8" s="1"/>
  <c r="E101" i="8"/>
  <c r="E105" i="19"/>
  <c r="E102" i="19"/>
  <c r="D103" i="21"/>
  <c r="E104" i="17"/>
  <c r="C103" i="17"/>
  <c r="E101" i="17"/>
  <c r="E100" i="19"/>
  <c r="E105" i="20"/>
  <c r="E102" i="20"/>
  <c r="E105" i="15"/>
  <c r="E102" i="15"/>
  <c r="E102" i="16"/>
  <c r="E105" i="16"/>
  <c r="E105" i="7"/>
  <c r="E102" i="7"/>
  <c r="D103" i="22"/>
  <c r="D103" i="18"/>
  <c r="D103" i="13"/>
  <c r="D103" i="9"/>
  <c r="C61" i="21"/>
  <c r="E59" i="21"/>
  <c r="C61" i="17"/>
  <c r="E59" i="17"/>
  <c r="E59" i="12"/>
  <c r="C61" i="12"/>
  <c r="E62" i="8"/>
  <c r="C61" i="8"/>
  <c r="E59" i="8"/>
  <c r="E59" i="20"/>
  <c r="C61" i="20"/>
  <c r="C61" i="15"/>
  <c r="E59" i="15"/>
  <c r="E59" i="16"/>
  <c r="C61" i="16"/>
  <c r="E59" i="7"/>
  <c r="C61" i="7"/>
  <c r="E63" i="19"/>
  <c r="E60" i="19"/>
  <c r="E63" i="14"/>
  <c r="E60" i="14"/>
  <c r="E63" i="10"/>
  <c r="E60" i="10"/>
  <c r="E63" i="6"/>
  <c r="E60" i="6"/>
  <c r="D61" i="21"/>
  <c r="D61" i="17"/>
  <c r="D61" i="12"/>
  <c r="D61" i="8"/>
  <c r="E63" i="7"/>
  <c r="E60" i="7"/>
  <c r="D61" i="22"/>
  <c r="C61" i="19"/>
  <c r="E59" i="19"/>
  <c r="E62" i="14"/>
  <c r="C61" i="14"/>
  <c r="E59" i="14"/>
  <c r="C61" i="10"/>
  <c r="E59" i="10"/>
  <c r="C61" i="6"/>
  <c r="E59" i="6"/>
  <c r="E63" i="20"/>
  <c r="E60" i="20"/>
  <c r="D61" i="13"/>
  <c r="E63" i="22"/>
  <c r="E60" i="22"/>
  <c r="E63" i="18"/>
  <c r="E60" i="18"/>
  <c r="E63" i="13"/>
  <c r="E60" i="13"/>
  <c r="E63" i="9"/>
  <c r="E60" i="9"/>
  <c r="D61" i="20"/>
  <c r="D61" i="15"/>
  <c r="D61" i="16"/>
  <c r="D61" i="7"/>
  <c r="E63" i="16"/>
  <c r="E60" i="16"/>
  <c r="D61" i="18"/>
  <c r="E58" i="15"/>
  <c r="E62" i="22"/>
  <c r="C61" i="22"/>
  <c r="E59" i="22"/>
  <c r="C61" i="18"/>
  <c r="E59" i="18"/>
  <c r="E62" i="13"/>
  <c r="C61" i="13"/>
  <c r="E59" i="13"/>
  <c r="E62" i="9"/>
  <c r="C61" i="9"/>
  <c r="E59" i="9"/>
  <c r="E63" i="15"/>
  <c r="E60" i="15"/>
  <c r="D61" i="9"/>
  <c r="E58" i="7"/>
  <c r="E63" i="21"/>
  <c r="E60" i="21"/>
  <c r="E63" i="17"/>
  <c r="E60" i="17"/>
  <c r="E63" i="12"/>
  <c r="E60" i="12"/>
  <c r="E63" i="8"/>
  <c r="E60" i="8"/>
  <c r="E58" i="1"/>
  <c r="D61" i="19"/>
  <c r="D61" i="14"/>
  <c r="D61" i="10"/>
  <c r="D61" i="6"/>
  <c r="E103" i="17" l="1"/>
  <c r="E103" i="12"/>
  <c r="E61" i="22"/>
  <c r="E103" i="14"/>
  <c r="E103" i="16"/>
  <c r="E61" i="14"/>
  <c r="E103" i="9"/>
  <c r="E103" i="21"/>
  <c r="E103" i="6"/>
  <c r="E61" i="18"/>
  <c r="E61" i="17"/>
  <c r="E103" i="20"/>
  <c r="E104" i="8"/>
  <c r="E101" i="1"/>
  <c r="C103" i="1"/>
  <c r="E103" i="18"/>
  <c r="E103" i="10"/>
  <c r="E103" i="7"/>
  <c r="E104" i="15"/>
  <c r="E104" i="18"/>
  <c r="E104" i="10"/>
  <c r="D103" i="1"/>
  <c r="E103" i="22"/>
  <c r="E104" i="7"/>
  <c r="E104" i="9"/>
  <c r="E103" i="19"/>
  <c r="E103" i="13"/>
  <c r="E102" i="1"/>
  <c r="E105" i="1"/>
  <c r="E104" i="19"/>
  <c r="E104" i="13"/>
  <c r="E103" i="15"/>
  <c r="E61" i="13"/>
  <c r="E62" i="10"/>
  <c r="D61" i="1"/>
  <c r="E62" i="16"/>
  <c r="E62" i="12"/>
  <c r="E61" i="15"/>
  <c r="E59" i="1"/>
  <c r="C61" i="1"/>
  <c r="E62" i="18"/>
  <c r="E61" i="6"/>
  <c r="E61" i="7"/>
  <c r="E62" i="15"/>
  <c r="E62" i="17"/>
  <c r="E61" i="9"/>
  <c r="E63" i="1"/>
  <c r="E60" i="1"/>
  <c r="E62" i="6"/>
  <c r="E61" i="19"/>
  <c r="E61" i="20"/>
  <c r="E61" i="8"/>
  <c r="E62" i="19"/>
  <c r="E62" i="7"/>
  <c r="E61" i="21"/>
  <c r="E61" i="10"/>
  <c r="E61" i="16"/>
  <c r="E62" i="20"/>
  <c r="E61" i="12"/>
  <c r="E62" i="21"/>
  <c r="E77" i="1"/>
  <c r="E61" i="1" l="1"/>
  <c r="E103" i="1"/>
  <c r="E104" i="1"/>
  <c r="E62" i="1"/>
  <c r="D93" i="1" l="1"/>
  <c r="E91" i="1"/>
  <c r="C93" i="1"/>
  <c r="E90" i="1"/>
  <c r="E92" i="1"/>
  <c r="E93" i="1" l="1"/>
  <c r="E49" i="22" l="1"/>
  <c r="E49" i="21"/>
  <c r="E49" i="20"/>
  <c r="E49" i="19"/>
  <c r="E49" i="18"/>
  <c r="E49" i="17"/>
  <c r="E49" i="15"/>
  <c r="E49" i="14"/>
  <c r="E49" i="13"/>
  <c r="E49" i="12"/>
  <c r="E49" i="16"/>
  <c r="E49" i="10"/>
  <c r="E49" i="9"/>
  <c r="E49" i="8"/>
  <c r="E49" i="7"/>
  <c r="E49" i="6"/>
  <c r="E49" i="1"/>
  <c r="D24" i="6" l="1"/>
  <c r="D24" i="1" l="1"/>
  <c r="D24" i="8"/>
  <c r="D24" i="7"/>
  <c r="D24" i="9"/>
  <c r="D24" i="10"/>
  <c r="D24" i="12"/>
  <c r="D24" i="14"/>
  <c r="D24" i="13"/>
  <c r="D24" i="16"/>
  <c r="D24" i="19"/>
  <c r="D24" i="22"/>
  <c r="D24" i="15"/>
  <c r="D24" i="17"/>
  <c r="D24" i="21"/>
  <c r="D24" i="20"/>
  <c r="D24" i="18"/>
  <c r="E22" i="6" l="1"/>
  <c r="E23" i="6" l="1"/>
  <c r="E22" i="12"/>
  <c r="E22" i="18"/>
  <c r="E22" i="19"/>
  <c r="E22" i="1"/>
  <c r="E22" i="7"/>
  <c r="E22" i="17"/>
  <c r="E22" i="22"/>
  <c r="E22" i="16"/>
  <c r="E22" i="9"/>
  <c r="E22" i="10"/>
  <c r="E22" i="21"/>
  <c r="E22" i="15"/>
  <c r="E22" i="8"/>
  <c r="E22" i="13"/>
  <c r="E22" i="14"/>
  <c r="E22" i="20"/>
  <c r="E23" i="19" l="1"/>
  <c r="E23" i="18"/>
  <c r="E23" i="10"/>
  <c r="E23" i="12"/>
  <c r="E23" i="9"/>
  <c r="E23" i="16"/>
  <c r="E23" i="13"/>
  <c r="E23" i="17"/>
  <c r="E23" i="21"/>
  <c r="E23" i="14"/>
  <c r="E23" i="8"/>
  <c r="E23" i="7"/>
  <c r="E23" i="20"/>
  <c r="E23" i="22"/>
  <c r="E23" i="1"/>
  <c r="E23" i="15"/>
  <c r="E21" i="6" l="1"/>
  <c r="C24" i="6"/>
  <c r="E24" i="6" s="1"/>
  <c r="E21" i="22" l="1"/>
  <c r="C24" i="22"/>
  <c r="E24" i="22" s="1"/>
  <c r="E21" i="13"/>
  <c r="C24" i="13"/>
  <c r="E24" i="13" s="1"/>
  <c r="E21" i="17"/>
  <c r="C24" i="17"/>
  <c r="E24" i="17" s="1"/>
  <c r="E21" i="7"/>
  <c r="C24" i="7"/>
  <c r="E24" i="7" s="1"/>
  <c r="E21" i="15"/>
  <c r="C24" i="15"/>
  <c r="E24" i="15" s="1"/>
  <c r="E21" i="1"/>
  <c r="C24" i="1"/>
  <c r="E24" i="1" s="1"/>
  <c r="E21" i="21"/>
  <c r="C24" i="21"/>
  <c r="E24" i="21" s="1"/>
  <c r="E21" i="19"/>
  <c r="C24" i="19"/>
  <c r="E24" i="19" s="1"/>
  <c r="E21" i="10"/>
  <c r="C24" i="10"/>
  <c r="E24" i="10" s="1"/>
  <c r="E21" i="18"/>
  <c r="C24" i="18"/>
  <c r="E24" i="18" s="1"/>
  <c r="E21" i="14"/>
  <c r="C24" i="14"/>
  <c r="E24" i="14" s="1"/>
  <c r="E21" i="9"/>
  <c r="C24" i="9"/>
  <c r="E24" i="9" s="1"/>
  <c r="E21" i="12"/>
  <c r="C24" i="12"/>
  <c r="E24" i="12" s="1"/>
  <c r="E21" i="8"/>
  <c r="C24" i="8"/>
  <c r="E24" i="8" s="1"/>
  <c r="E21" i="16"/>
  <c r="C24" i="16"/>
  <c r="E24" i="16" s="1"/>
  <c r="E21" i="20"/>
  <c r="C24" i="20"/>
  <c r="E24" i="20" s="1"/>
</calcChain>
</file>

<file path=xl/sharedStrings.xml><?xml version="1.0" encoding="utf-8"?>
<sst xmlns="http://schemas.openxmlformats.org/spreadsheetml/2006/main" count="2973" uniqueCount="105">
  <si>
    <t>Andalucía</t>
  </si>
  <si>
    <t>Com. Valenciana</t>
  </si>
  <si>
    <t>Aragón</t>
  </si>
  <si>
    <t>Extremadura</t>
  </si>
  <si>
    <t>Principado de Asturias</t>
  </si>
  <si>
    <t>Galicia</t>
  </si>
  <si>
    <t>Balears, Illes</t>
  </si>
  <si>
    <t>Madrid, Comunidad de</t>
  </si>
  <si>
    <t>Canarias</t>
  </si>
  <si>
    <t>Murcia, Región de</t>
  </si>
  <si>
    <t>Cantabria</t>
  </si>
  <si>
    <t>Navarra, Comunidad Foral de</t>
  </si>
  <si>
    <t>Castilla y León</t>
  </si>
  <si>
    <t>País Vasco</t>
  </si>
  <si>
    <t>Castilla - La Mancha</t>
  </si>
  <si>
    <t>Rioja, La</t>
  </si>
  <si>
    <t>Cataluña</t>
  </si>
  <si>
    <t>VÍCTIMAS</t>
  </si>
  <si>
    <t>Víctimas Españolas</t>
  </si>
  <si>
    <t>Víctimas Extranjeras</t>
  </si>
  <si>
    <t>% Extranjeras entre las víctimas</t>
  </si>
  <si>
    <t>% Extranjeras entre las Renuncias</t>
  </si>
  <si>
    <t>DENUNCIAS RECIBIDAS - TOTAL</t>
  </si>
  <si>
    <t>RENUNCIAS (La victima se acoge a la dispensa a la  obligacion de declarar como testigo)</t>
  </si>
  <si>
    <t>Renuncias por Española</t>
  </si>
  <si>
    <t>Renuncias por Extranjera</t>
  </si>
  <si>
    <t>Víctimas de Violencia de Género cada 10.000 Mujeres</t>
  </si>
  <si>
    <t>Incoadas</t>
  </si>
  <si>
    <t>Adoptadas</t>
  </si>
  <si>
    <t>Inadmitidas</t>
  </si>
  <si>
    <t>Denegadas</t>
  </si>
  <si>
    <t>Sobreseimientos libres</t>
  </si>
  <si>
    <t xml:space="preserve">Sobreseimientos provisionales </t>
  </si>
  <si>
    <t>Sentencias Condenatorias</t>
  </si>
  <si>
    <t>Sentencias Absolutorias</t>
  </si>
  <si>
    <t>Elevación</t>
  </si>
  <si>
    <t>Porcentaje Sentencias Condenatorias</t>
  </si>
  <si>
    <t>Porcentaje Terminacion por SP</t>
  </si>
  <si>
    <t>Personas enjuiciadas</t>
  </si>
  <si>
    <t>% condenas entre los españoles enjuiciados</t>
  </si>
  <si>
    <t>% condenas entre los extranjeros enjuiciados</t>
  </si>
  <si>
    <t>Condenado Español</t>
  </si>
  <si>
    <t>Condenado Extranjero</t>
  </si>
  <si>
    <t>Sumarios</t>
  </si>
  <si>
    <t>ASUNTOS PENALES</t>
  </si>
  <si>
    <t>Diligencia Urgentes</t>
  </si>
  <si>
    <t>Diligencia Previas</t>
  </si>
  <si>
    <t>Procedimientos abreviados</t>
  </si>
  <si>
    <t>Juicios sobre delitos leves</t>
  </si>
  <si>
    <t xml:space="preserve">Procesos por aceptacion de decreto </t>
  </si>
  <si>
    <t>Ley Orgánica 5/95 Jurado</t>
  </si>
  <si>
    <t>Por Sententencia Condenatoria 
con conformidad</t>
  </si>
  <si>
    <t>Por Sententencia Condenatoria 
sin conformidad</t>
  </si>
  <si>
    <t>Sentencia Absolutoria</t>
  </si>
  <si>
    <t>Porcentaje de Sentencias condenatorias</t>
  </si>
  <si>
    <t>Asuntos Total</t>
  </si>
  <si>
    <t>Procedimientos Abreviados</t>
  </si>
  <si>
    <t>Diligencias Urgentes</t>
  </si>
  <si>
    <t>EVOLUCIÓN</t>
  </si>
  <si>
    <t>Sumario</t>
  </si>
  <si>
    <t>Proc.Abrev.</t>
  </si>
  <si>
    <t>Proc.Jurado</t>
  </si>
  <si>
    <t>TOTAL</t>
  </si>
  <si>
    <t>Condenatorias</t>
  </si>
  <si>
    <t>Absolutorias</t>
  </si>
  <si>
    <t>Sobreseimiento Libre</t>
  </si>
  <si>
    <t>Sobreseimiento Provisional</t>
  </si>
  <si>
    <t>Otras</t>
  </si>
  <si>
    <t>Total</t>
  </si>
  <si>
    <t>Juicios sobre Delitos Leves</t>
  </si>
  <si>
    <t>Juicios de Faltas</t>
  </si>
  <si>
    <t>Estimatorios Sentencias Condenatorias</t>
  </si>
  <si>
    <t>Estimatorios Sentencias Absolutorias</t>
  </si>
  <si>
    <t>Desestimatorios Sentencias Condenatorias</t>
  </si>
  <si>
    <t>Desestimatorios Sentencias Absolutorias</t>
  </si>
  <si>
    <t>Por Otras Causas</t>
  </si>
  <si>
    <t>Porcentaje Estimación Recursos contra Sentencias Condenatorias</t>
  </si>
  <si>
    <t>Porcentaje Estimación Recursos contra Sentencias Absolutorias</t>
  </si>
  <si>
    <t>Procedimientos Jurado</t>
  </si>
  <si>
    <t>RECURSOS (APELACIONES DE SENTENCIAS)</t>
  </si>
  <si>
    <t>Juicios por Deliltos Leves</t>
  </si>
  <si>
    <t>PROCESOS PRIMERA INSTANCIA  Total</t>
  </si>
  <si>
    <t>Sentencias Con imposicion Medidas por delitos VG</t>
  </si>
  <si>
    <t>Sentencias Sin imposicion Medidas por delitos VG</t>
  </si>
  <si>
    <t>TOTAL Sentencias Por delitos VG</t>
  </si>
  <si>
    <t>Sentencias previa conformidad por delito VG</t>
  </si>
  <si>
    <t>Español</t>
  </si>
  <si>
    <t>Extranjero</t>
  </si>
  <si>
    <t>CON IMPOSICIÓN DE MEDIDAS</t>
  </si>
  <si>
    <t>Total Menores Enjuiciados</t>
  </si>
  <si>
    <t>SIN IMPOSICION DE  MEDIDAS</t>
  </si>
  <si>
    <t>Registrados</t>
  </si>
  <si>
    <t>Resueltos</t>
  </si>
  <si>
    <t>Pendientes al finalizar</t>
  </si>
  <si>
    <t>Confirmaciones en Apelación P.Delito</t>
  </si>
  <si>
    <t>Revocaciones en Apelación P.Delito</t>
  </si>
  <si>
    <t>Anulaciones en Apelación P.Delito</t>
  </si>
  <si>
    <t>Porcentaje Confirmaciones P.Delitos</t>
  </si>
  <si>
    <t>% condenados entre los  enjuiciados</t>
  </si>
  <si>
    <t>Evolución</t>
  </si>
  <si>
    <t>Víctimas Españolas menores</t>
  </si>
  <si>
    <t>Víctimas Extranjeras menores</t>
  </si>
  <si>
    <t>2º Trimestre 2021</t>
  </si>
  <si>
    <t>2º Trimestre 2020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</si>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</sst>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4"/>
      <color theme="0"/>
      <name val="Verdana"/>
      <family val="2"/>
    </font>
    <font>
      <b/>
      <sz val="18"/>
      <color theme="4"/>
      <name val="Calibri"/>
      <family val="2"/>
      <scheme val="minor"/>
    </font>
    <font>
      <b/>
      <sz val="10"/>
      <color theme="4"/>
      <name val="Verdana"/>
      <family val="2"/>
    </font>
    <font>
      <b/>
      <sz val="11"/>
      <color theme="4"/>
      <name val="Verdana"/>
      <family val="2"/>
    </font>
    <font>
      <sz val="11"/>
      <color theme="1"/>
      <name val="Verdana"/>
      <family val="2"/>
    </font>
    <font>
      <b/>
      <sz val="11"/>
      <color theme="3"/>
      <name val="Verdana"/>
      <family val="2"/>
    </font>
    <font>
      <b/>
      <sz val="11"/>
      <color rgb="FF4F81BD"/>
      <name val="Verdana"/>
      <family val="2"/>
    </font>
    <font>
      <b/>
      <sz val="16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5117038483843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rgb="FFDCE6F1"/>
      </top>
      <bottom style="medium">
        <color rgb="FFDCE6F1"/>
      </bottom>
      <diagonal/>
    </border>
    <border>
      <left/>
      <right/>
      <top/>
      <bottom style="medium">
        <color rgb="FFDCE6F1"/>
      </bottom>
      <diagonal/>
    </border>
    <border>
      <left style="thin">
        <color theme="0"/>
      </left>
      <right/>
      <top/>
      <bottom style="medium">
        <color theme="4" tint="0.79995117038483843"/>
      </bottom>
      <diagonal/>
    </border>
    <border>
      <left/>
      <right style="thin">
        <color theme="0"/>
      </right>
      <top/>
      <bottom style="medium">
        <color theme="4" tint="0.79995117038483843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left" vertical="center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3" fontId="7" fillId="0" borderId="4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>
      <alignment horizontal="center" vertical="center" wrapText="1"/>
    </xf>
    <xf numFmtId="0" fontId="0" fillId="4" borderId="0" xfId="0" applyFill="1"/>
    <xf numFmtId="3" fontId="7" fillId="0" borderId="7" xfId="0" applyNumberFormat="1" applyFont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64" fontId="0" fillId="0" borderId="0" xfId="0" applyNumberFormat="1"/>
    <xf numFmtId="10" fontId="0" fillId="0" borderId="0" xfId="0" applyNumberFormat="1"/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Fill="1"/>
    <xf numFmtId="0" fontId="0" fillId="6" borderId="0" xfId="0" applyFill="1"/>
    <xf numFmtId="0" fontId="4" fillId="0" borderId="1" xfId="1" applyFont="1" applyBorder="1" applyAlignment="1">
      <alignment horizontal="left" vertical="center" indent="6"/>
    </xf>
    <xf numFmtId="0" fontId="4" fillId="0" borderId="2" xfId="1" applyFont="1" applyBorder="1" applyAlignment="1">
      <alignment horizontal="left" vertical="center" indent="6"/>
    </xf>
    <xf numFmtId="0" fontId="4" fillId="0" borderId="3" xfId="1" applyFont="1" applyBorder="1" applyAlignment="1">
      <alignment horizontal="left" vertical="center" indent="6"/>
    </xf>
    <xf numFmtId="0" fontId="3" fillId="2" borderId="0" xfId="1" applyFont="1" applyFill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104774</xdr:rowOff>
    </xdr:from>
    <xdr:to>
      <xdr:col>18</xdr:col>
      <xdr:colOff>723900</xdr:colOff>
      <xdr:row>7</xdr:row>
      <xdr:rowOff>57149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1525" y="104774"/>
          <a:ext cx="13668375" cy="13430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informe sobre violencia de género</a:t>
          </a:r>
          <a:endParaRPr lang="es-ES" sz="1100" b="1" i="0" u="none" strike="noStrike" cap="non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endParaRPr lang="es-ES" sz="1100" b="1" i="0" u="none" strike="noStrike" cap="non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por T.S.J.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161924</xdr:rowOff>
    </xdr:from>
    <xdr:to>
      <xdr:col>2</xdr:col>
      <xdr:colOff>243514</xdr:colOff>
      <xdr:row>7</xdr:row>
      <xdr:rowOff>19050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57250" y="161924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19</xdr:col>
      <xdr:colOff>476250</xdr:colOff>
      <xdr:row>1</xdr:row>
      <xdr:rowOff>0</xdr:rowOff>
    </xdr:from>
    <xdr:to>
      <xdr:col>20</xdr:col>
      <xdr:colOff>495300</xdr:colOff>
      <xdr:row>5</xdr:row>
      <xdr:rowOff>171450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190500"/>
          <a:ext cx="857250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Cataluña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28575</xdr:rowOff>
    </xdr:from>
    <xdr:to>
      <xdr:col>10</xdr:col>
      <xdr:colOff>237748</xdr:colOff>
      <xdr:row>30</xdr:row>
      <xdr:rowOff>38100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866773" y="60483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57150</xdr:colOff>
      <xdr:row>38</xdr:row>
      <xdr:rowOff>9525</xdr:rowOff>
    </xdr:from>
    <xdr:to>
      <xdr:col>10</xdr:col>
      <xdr:colOff>266325</xdr:colOff>
      <xdr:row>39</xdr:row>
      <xdr:rowOff>142800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895350" y="86963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9524</xdr:colOff>
      <xdr:row>52</xdr:row>
      <xdr:rowOff>19050</xdr:rowOff>
    </xdr:from>
    <xdr:to>
      <xdr:col>10</xdr:col>
      <xdr:colOff>218699</xdr:colOff>
      <xdr:row>53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847724" y="12039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85725</xdr:rowOff>
    </xdr:from>
    <xdr:to>
      <xdr:col>10</xdr:col>
      <xdr:colOff>209175</xdr:colOff>
      <xdr:row>66</xdr:row>
      <xdr:rowOff>57150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838200" y="14973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9525</xdr:colOff>
      <xdr:row>93</xdr:row>
      <xdr:rowOff>123825</xdr:rowOff>
    </xdr:from>
    <xdr:to>
      <xdr:col>10</xdr:col>
      <xdr:colOff>218700</xdr:colOff>
      <xdr:row>95</xdr:row>
      <xdr:rowOff>95250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847725" y="219932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38100</xdr:colOff>
      <xdr:row>106</xdr:row>
      <xdr:rowOff>76200</xdr:rowOff>
    </xdr:from>
    <xdr:to>
      <xdr:col>10</xdr:col>
      <xdr:colOff>247275</xdr:colOff>
      <xdr:row>108</xdr:row>
      <xdr:rowOff>47625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876300" y="2494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800100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800100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28575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838200" y="36652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0</xdr:col>
      <xdr:colOff>800100</xdr:colOff>
      <xdr:row>171</xdr:row>
      <xdr:rowOff>133350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800100" y="393096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47625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838200" y="423481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0</xdr:col>
      <xdr:colOff>819150</xdr:colOff>
      <xdr:row>201</xdr:row>
      <xdr:rowOff>38100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819150" y="45281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819150</xdr:colOff>
      <xdr:row>215</xdr:row>
      <xdr:rowOff>19050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/>
      </xdr:nvSpPr>
      <xdr:spPr>
        <a:xfrm>
          <a:off x="819150" y="48501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9525</xdr:colOff>
      <xdr:row>151</xdr:row>
      <xdr:rowOff>76200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/>
      </xdr:nvSpPr>
      <xdr:spPr>
        <a:xfrm>
          <a:off x="847725" y="346995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Com. Valenciana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0</xdr:col>
      <xdr:colOff>838198</xdr:colOff>
      <xdr:row>26</xdr:row>
      <xdr:rowOff>38100</xdr:rowOff>
    </xdr:from>
    <xdr:to>
      <xdr:col>10</xdr:col>
      <xdr:colOff>209173</xdr:colOff>
      <xdr:row>30</xdr:row>
      <xdr:rowOff>47625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838198" y="60579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809625</xdr:colOff>
      <xdr:row>37</xdr:row>
      <xdr:rowOff>152400</xdr:rowOff>
    </xdr:from>
    <xdr:to>
      <xdr:col>10</xdr:col>
      <xdr:colOff>180600</xdr:colOff>
      <xdr:row>39</xdr:row>
      <xdr:rowOff>123750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809625" y="86772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52</xdr:row>
      <xdr:rowOff>19050</xdr:rowOff>
    </xdr:from>
    <xdr:to>
      <xdr:col>10</xdr:col>
      <xdr:colOff>199649</xdr:colOff>
      <xdr:row>53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828674" y="12039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64</xdr:row>
      <xdr:rowOff>0</xdr:rowOff>
    </xdr:from>
    <xdr:to>
      <xdr:col>10</xdr:col>
      <xdr:colOff>228225</xdr:colOff>
      <xdr:row>65</xdr:row>
      <xdr:rowOff>133350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857250" y="14887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28575</xdr:colOff>
      <xdr:row>94</xdr:row>
      <xdr:rowOff>28575</xdr:rowOff>
    </xdr:from>
    <xdr:to>
      <xdr:col>10</xdr:col>
      <xdr:colOff>237750</xdr:colOff>
      <xdr:row>96</xdr:row>
      <xdr:rowOff>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866775" y="22059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106</xdr:row>
      <xdr:rowOff>9525</xdr:rowOff>
    </xdr:from>
    <xdr:to>
      <xdr:col>10</xdr:col>
      <xdr:colOff>199650</xdr:colOff>
      <xdr:row>107</xdr:row>
      <xdr:rowOff>142875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828675" y="24879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809625</xdr:colOff>
      <xdr:row>136</xdr:row>
      <xdr:rowOff>28575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809625" y="30832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161</xdr:row>
      <xdr:rowOff>9525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857250" y="36633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9525</xdr:colOff>
      <xdr:row>172</xdr:row>
      <xdr:rowOff>38100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847725" y="39462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0</xdr:col>
      <xdr:colOff>819150</xdr:colOff>
      <xdr:row>186</xdr:row>
      <xdr:rowOff>57150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819150" y="423576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19050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838200" y="45262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809625</xdr:colOff>
      <xdr:row>214</xdr:row>
      <xdr:rowOff>152400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/>
      </xdr:nvSpPr>
      <xdr:spPr>
        <a:xfrm>
          <a:off x="809625" y="484536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19050</xdr:colOff>
      <xdr:row>150</xdr:row>
      <xdr:rowOff>152400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/>
      </xdr:nvSpPr>
      <xdr:spPr>
        <a:xfrm>
          <a:off x="857250" y="345948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95250</xdr:rowOff>
    </xdr:from>
    <xdr:to>
      <xdr:col>10</xdr:col>
      <xdr:colOff>237748</xdr:colOff>
      <xdr:row>30</xdr:row>
      <xdr:rowOff>104775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866773" y="611505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38</xdr:row>
      <xdr:rowOff>47625</xdr:rowOff>
    </xdr:from>
    <xdr:to>
      <xdr:col>10</xdr:col>
      <xdr:colOff>228225</xdr:colOff>
      <xdr:row>40</xdr:row>
      <xdr:rowOff>18975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857250" y="87344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52</xdr:row>
      <xdr:rowOff>28575</xdr:rowOff>
    </xdr:from>
    <xdr:to>
      <xdr:col>10</xdr:col>
      <xdr:colOff>199649</xdr:colOff>
      <xdr:row>54</xdr:row>
      <xdr:rowOff>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828674" y="12049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64</xdr:row>
      <xdr:rowOff>76200</xdr:rowOff>
    </xdr:from>
    <xdr:to>
      <xdr:col>10</xdr:col>
      <xdr:colOff>256800</xdr:colOff>
      <xdr:row>66</xdr:row>
      <xdr:rowOff>47625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885825" y="149637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28575</xdr:colOff>
      <xdr:row>94</xdr:row>
      <xdr:rowOff>19050</xdr:rowOff>
    </xdr:from>
    <xdr:to>
      <xdr:col>10</xdr:col>
      <xdr:colOff>237750</xdr:colOff>
      <xdr:row>95</xdr:row>
      <xdr:rowOff>152400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/>
      </xdr:nvSpPr>
      <xdr:spPr>
        <a:xfrm>
          <a:off x="866775" y="22050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9525</xdr:colOff>
      <xdr:row>105</xdr:row>
      <xdr:rowOff>152400</xdr:rowOff>
    </xdr:from>
    <xdr:to>
      <xdr:col>10</xdr:col>
      <xdr:colOff>218700</xdr:colOff>
      <xdr:row>107</xdr:row>
      <xdr:rowOff>123825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/>
      </xdr:nvSpPr>
      <xdr:spPr>
        <a:xfrm>
          <a:off x="847725" y="24860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136</xdr:row>
      <xdr:rowOff>19050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/>
      </xdr:nvSpPr>
      <xdr:spPr>
        <a:xfrm>
          <a:off x="847725" y="30822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161</xdr:row>
      <xdr:rowOff>38100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/>
      </xdr:nvSpPr>
      <xdr:spPr>
        <a:xfrm>
          <a:off x="847725" y="366617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57150</xdr:colOff>
      <xdr:row>172</xdr:row>
      <xdr:rowOff>47625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/>
      </xdr:nvSpPr>
      <xdr:spPr>
        <a:xfrm>
          <a:off x="895350" y="39471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57150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/>
      </xdr:nvSpPr>
      <xdr:spPr>
        <a:xfrm>
          <a:off x="838200" y="423576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19050</xdr:colOff>
      <xdr:row>201</xdr:row>
      <xdr:rowOff>47625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/>
      </xdr:nvSpPr>
      <xdr:spPr>
        <a:xfrm>
          <a:off x="857250" y="45291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828675</xdr:colOff>
      <xdr:row>215</xdr:row>
      <xdr:rowOff>47625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/>
      </xdr:nvSpPr>
      <xdr:spPr>
        <a:xfrm>
          <a:off x="828675" y="48529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28575</xdr:colOff>
      <xdr:row>150</xdr:row>
      <xdr:rowOff>142875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/>
      </xdr:nvSpPr>
      <xdr:spPr>
        <a:xfrm>
          <a:off x="866775" y="345852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4" name="23 Rectángulo redondeado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Extremadura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19048</xdr:colOff>
      <xdr:row>26</xdr:row>
      <xdr:rowOff>19050</xdr:rowOff>
    </xdr:from>
    <xdr:to>
      <xdr:col>10</xdr:col>
      <xdr:colOff>228223</xdr:colOff>
      <xdr:row>30</xdr:row>
      <xdr:rowOff>28575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857248" y="603885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9525</xdr:rowOff>
    </xdr:from>
    <xdr:to>
      <xdr:col>10</xdr:col>
      <xdr:colOff>209175</xdr:colOff>
      <xdr:row>39</xdr:row>
      <xdr:rowOff>142800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838200" y="86963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19049</xdr:colOff>
      <xdr:row>52</xdr:row>
      <xdr:rowOff>0</xdr:rowOff>
    </xdr:from>
    <xdr:to>
      <xdr:col>10</xdr:col>
      <xdr:colOff>228224</xdr:colOff>
      <xdr:row>53</xdr:row>
      <xdr:rowOff>133350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857249" y="12020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38100</xdr:colOff>
      <xdr:row>63</xdr:row>
      <xdr:rowOff>133350</xdr:rowOff>
    </xdr:from>
    <xdr:to>
      <xdr:col>10</xdr:col>
      <xdr:colOff>247275</xdr:colOff>
      <xdr:row>65</xdr:row>
      <xdr:rowOff>76200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876300" y="14830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819150</xdr:colOff>
      <xdr:row>94</xdr:row>
      <xdr:rowOff>19050</xdr:rowOff>
    </xdr:from>
    <xdr:to>
      <xdr:col>10</xdr:col>
      <xdr:colOff>190125</xdr:colOff>
      <xdr:row>95</xdr:row>
      <xdr:rowOff>152400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819150" y="22050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106</xdr:row>
      <xdr:rowOff>66675</xdr:rowOff>
    </xdr:from>
    <xdr:to>
      <xdr:col>10</xdr:col>
      <xdr:colOff>256800</xdr:colOff>
      <xdr:row>108</xdr:row>
      <xdr:rowOff>38100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885825" y="24936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136</xdr:row>
      <xdr:rowOff>9525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838200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161</xdr:row>
      <xdr:rowOff>47625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857250" y="36671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9525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838200" y="394335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185</xdr:row>
      <xdr:rowOff>133350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838200" y="42271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9525</xdr:colOff>
      <xdr:row>201</xdr:row>
      <xdr:rowOff>66675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847725" y="45310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828675</xdr:colOff>
      <xdr:row>215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828675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9525</xdr:colOff>
      <xdr:row>150</xdr:row>
      <xdr:rowOff>142875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/>
      </xdr:nvSpPr>
      <xdr:spPr>
        <a:xfrm>
          <a:off x="847725" y="345852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Galicia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85723</xdr:colOff>
      <xdr:row>26</xdr:row>
      <xdr:rowOff>0</xdr:rowOff>
    </xdr:from>
    <xdr:to>
      <xdr:col>10</xdr:col>
      <xdr:colOff>294898</xdr:colOff>
      <xdr:row>30</xdr:row>
      <xdr:rowOff>9525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923923" y="60198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66675</xdr:rowOff>
    </xdr:from>
    <xdr:to>
      <xdr:col>10</xdr:col>
      <xdr:colOff>209175</xdr:colOff>
      <xdr:row>40</xdr:row>
      <xdr:rowOff>38025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838200" y="87534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57149</xdr:colOff>
      <xdr:row>52</xdr:row>
      <xdr:rowOff>9525</xdr:rowOff>
    </xdr:from>
    <xdr:to>
      <xdr:col>10</xdr:col>
      <xdr:colOff>266324</xdr:colOff>
      <xdr:row>53</xdr:row>
      <xdr:rowOff>142875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>
          <a:off x="895349" y="12030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28575</xdr:colOff>
      <xdr:row>63</xdr:row>
      <xdr:rowOff>114300</xdr:rowOff>
    </xdr:from>
    <xdr:to>
      <xdr:col>10</xdr:col>
      <xdr:colOff>237750</xdr:colOff>
      <xdr:row>65</xdr:row>
      <xdr:rowOff>57150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/>
      </xdr:nvSpPr>
      <xdr:spPr>
        <a:xfrm>
          <a:off x="866775" y="14811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19050</xdr:colOff>
      <xdr:row>94</xdr:row>
      <xdr:rowOff>57150</xdr:rowOff>
    </xdr:from>
    <xdr:to>
      <xdr:col>10</xdr:col>
      <xdr:colOff>228225</xdr:colOff>
      <xdr:row>96</xdr:row>
      <xdr:rowOff>28575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/>
      </xdr:nvSpPr>
      <xdr:spPr>
        <a:xfrm>
          <a:off x="857250" y="22088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38100</xdr:colOff>
      <xdr:row>106</xdr:row>
      <xdr:rowOff>28575</xdr:rowOff>
    </xdr:from>
    <xdr:to>
      <xdr:col>10</xdr:col>
      <xdr:colOff>247275</xdr:colOff>
      <xdr:row>108</xdr:row>
      <xdr:rowOff>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/>
      </xdr:nvSpPr>
      <xdr:spPr>
        <a:xfrm>
          <a:off x="876300" y="248983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136</xdr:row>
      <xdr:rowOff>57150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/>
      </xdr:nvSpPr>
      <xdr:spPr>
        <a:xfrm>
          <a:off x="819150" y="3086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28575</xdr:colOff>
      <xdr:row>160</xdr:row>
      <xdr:rowOff>152400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/>
      </xdr:nvSpPr>
      <xdr:spPr>
        <a:xfrm>
          <a:off x="866775" y="36595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19050</xdr:colOff>
      <xdr:row>171</xdr:row>
      <xdr:rowOff>228600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/>
      </xdr:nvSpPr>
      <xdr:spPr>
        <a:xfrm>
          <a:off x="857250" y="39404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0</xdr:col>
      <xdr:colOff>819150</xdr:colOff>
      <xdr:row>186</xdr:row>
      <xdr:rowOff>38100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/>
      </xdr:nvSpPr>
      <xdr:spPr>
        <a:xfrm>
          <a:off x="819150" y="423386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38100</xdr:colOff>
      <xdr:row>200</xdr:row>
      <xdr:rowOff>152400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/>
      </xdr:nvSpPr>
      <xdr:spPr>
        <a:xfrm>
          <a:off x="876300" y="452151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47625</xdr:colOff>
      <xdr:row>215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/>
      </xdr:nvSpPr>
      <xdr:spPr>
        <a:xfrm>
          <a:off x="885825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38100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/>
      </xdr:nvSpPr>
      <xdr:spPr>
        <a:xfrm>
          <a:off x="838200" y="346614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Madrid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9523</xdr:colOff>
      <xdr:row>26</xdr:row>
      <xdr:rowOff>66675</xdr:rowOff>
    </xdr:from>
    <xdr:to>
      <xdr:col>10</xdr:col>
      <xdr:colOff>218698</xdr:colOff>
      <xdr:row>30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847723" y="60864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38</xdr:row>
      <xdr:rowOff>19050</xdr:rowOff>
    </xdr:from>
    <xdr:to>
      <xdr:col>10</xdr:col>
      <xdr:colOff>237750</xdr:colOff>
      <xdr:row>39</xdr:row>
      <xdr:rowOff>152325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>
          <a:off x="866775" y="870585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51</xdr:row>
      <xdr:rowOff>142875</xdr:rowOff>
    </xdr:from>
    <xdr:to>
      <xdr:col>10</xdr:col>
      <xdr:colOff>199649</xdr:colOff>
      <xdr:row>53</xdr:row>
      <xdr:rowOff>114300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828674" y="120015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819150</xdr:colOff>
      <xdr:row>64</xdr:row>
      <xdr:rowOff>85725</xdr:rowOff>
    </xdr:from>
    <xdr:to>
      <xdr:col>10</xdr:col>
      <xdr:colOff>190125</xdr:colOff>
      <xdr:row>66</xdr:row>
      <xdr:rowOff>57150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>
          <a:off x="819150" y="14973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47625</xdr:rowOff>
    </xdr:from>
    <xdr:to>
      <xdr:col>10</xdr:col>
      <xdr:colOff>209175</xdr:colOff>
      <xdr:row>96</xdr:row>
      <xdr:rowOff>19050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/>
      </xdr:nvSpPr>
      <xdr:spPr>
        <a:xfrm>
          <a:off x="838200" y="220789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819150</xdr:colOff>
      <xdr:row>106</xdr:row>
      <xdr:rowOff>66675</xdr:rowOff>
    </xdr:from>
    <xdr:to>
      <xdr:col>10</xdr:col>
      <xdr:colOff>190125</xdr:colOff>
      <xdr:row>108</xdr:row>
      <xdr:rowOff>38100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/>
      </xdr:nvSpPr>
      <xdr:spPr>
        <a:xfrm>
          <a:off x="819150" y="24936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136</xdr:row>
      <xdr:rowOff>9525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/>
      </xdr:nvSpPr>
      <xdr:spPr>
        <a:xfrm>
          <a:off x="847725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161</xdr:row>
      <xdr:rowOff>28575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/>
      </xdr:nvSpPr>
      <xdr:spPr>
        <a:xfrm>
          <a:off x="876300" y="36652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19050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/>
      </xdr:nvSpPr>
      <xdr:spPr>
        <a:xfrm>
          <a:off x="838200" y="3944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85725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/>
      </xdr:nvSpPr>
      <xdr:spPr>
        <a:xfrm>
          <a:off x="838200" y="423862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123825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/>
      </xdr:nvSpPr>
      <xdr:spPr>
        <a:xfrm>
          <a:off x="838200" y="45186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</a:t>
          </a:r>
        </a:p>
      </xdr:txBody>
    </xdr:sp>
    <xdr:clientData/>
  </xdr:oneCellAnchor>
  <xdr:oneCellAnchor>
    <xdr:from>
      <xdr:col>1</xdr:col>
      <xdr:colOff>9525</xdr:colOff>
      <xdr:row>214</xdr:row>
      <xdr:rowOff>104775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/>
      </xdr:nvSpPr>
      <xdr:spPr>
        <a:xfrm>
          <a:off x="847725" y="48406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819150</xdr:colOff>
      <xdr:row>151</xdr:row>
      <xdr:rowOff>38100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/>
      </xdr:nvSpPr>
      <xdr:spPr>
        <a:xfrm>
          <a:off x="819150" y="346614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Murcia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85725</xdr:rowOff>
    </xdr:from>
    <xdr:to>
      <xdr:col>10</xdr:col>
      <xdr:colOff>237748</xdr:colOff>
      <xdr:row>30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866773" y="61055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819150</xdr:colOff>
      <xdr:row>38</xdr:row>
      <xdr:rowOff>19050</xdr:rowOff>
    </xdr:from>
    <xdr:to>
      <xdr:col>10</xdr:col>
      <xdr:colOff>190125</xdr:colOff>
      <xdr:row>39</xdr:row>
      <xdr:rowOff>152325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819150" y="870585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38099</xdr:colOff>
      <xdr:row>52</xdr:row>
      <xdr:rowOff>28575</xdr:rowOff>
    </xdr:from>
    <xdr:to>
      <xdr:col>10</xdr:col>
      <xdr:colOff>247274</xdr:colOff>
      <xdr:row>54</xdr:row>
      <xdr:rowOff>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876299" y="12049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19050</xdr:rowOff>
    </xdr:from>
    <xdr:to>
      <xdr:col>10</xdr:col>
      <xdr:colOff>209175</xdr:colOff>
      <xdr:row>65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838200" y="14906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828675</xdr:colOff>
      <xdr:row>94</xdr:row>
      <xdr:rowOff>9525</xdr:rowOff>
    </xdr:from>
    <xdr:to>
      <xdr:col>10</xdr:col>
      <xdr:colOff>199650</xdr:colOff>
      <xdr:row>95</xdr:row>
      <xdr:rowOff>142875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/>
      </xdr:nvSpPr>
      <xdr:spPr>
        <a:xfrm>
          <a:off x="828675" y="22040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106</xdr:row>
      <xdr:rowOff>19050</xdr:rowOff>
    </xdr:from>
    <xdr:to>
      <xdr:col>10</xdr:col>
      <xdr:colOff>256800</xdr:colOff>
      <xdr:row>107</xdr:row>
      <xdr:rowOff>152400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/>
      </xdr:nvSpPr>
      <xdr:spPr>
        <a:xfrm>
          <a:off x="885825" y="24888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47625</xdr:colOff>
      <xdr:row>136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/>
      </xdr:nvSpPr>
      <xdr:spPr>
        <a:xfrm>
          <a:off x="885825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161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/>
      </xdr:nvSpPr>
      <xdr:spPr>
        <a:xfrm>
          <a:off x="876300" y="36623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19050</xdr:colOff>
      <xdr:row>172</xdr:row>
      <xdr:rowOff>19050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SpPr/>
      </xdr:nvSpPr>
      <xdr:spPr>
        <a:xfrm>
          <a:off x="857250" y="3944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57150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/>
      </xdr:nvSpPr>
      <xdr:spPr>
        <a:xfrm>
          <a:off x="838200" y="423576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28575</xdr:colOff>
      <xdr:row>201</xdr:row>
      <xdr:rowOff>9525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/>
      </xdr:nvSpPr>
      <xdr:spPr>
        <a:xfrm>
          <a:off x="866775" y="45253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28575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/>
      </xdr:nvSpPr>
      <xdr:spPr>
        <a:xfrm>
          <a:off x="838200" y="48510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/>
      </xdr:nvSpPr>
      <xdr:spPr>
        <a:xfrm>
          <a:off x="838200" y="346233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Foral de Navarra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47625</xdr:rowOff>
    </xdr:from>
    <xdr:to>
      <xdr:col>10</xdr:col>
      <xdr:colOff>237748</xdr:colOff>
      <xdr:row>30</xdr:row>
      <xdr:rowOff>57150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866773" y="60674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47625</xdr:rowOff>
    </xdr:from>
    <xdr:to>
      <xdr:col>10</xdr:col>
      <xdr:colOff>209175</xdr:colOff>
      <xdr:row>40</xdr:row>
      <xdr:rowOff>18975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>
          <a:off x="838200" y="87344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52</xdr:row>
      <xdr:rowOff>9525</xdr:rowOff>
    </xdr:from>
    <xdr:to>
      <xdr:col>10</xdr:col>
      <xdr:colOff>199649</xdr:colOff>
      <xdr:row>53</xdr:row>
      <xdr:rowOff>142875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828674" y="12030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64</xdr:row>
      <xdr:rowOff>19050</xdr:rowOff>
    </xdr:from>
    <xdr:to>
      <xdr:col>10</xdr:col>
      <xdr:colOff>228225</xdr:colOff>
      <xdr:row>65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/>
      </xdr:nvSpPr>
      <xdr:spPr>
        <a:xfrm>
          <a:off x="857250" y="14906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28575</xdr:rowOff>
    </xdr:from>
    <xdr:to>
      <xdr:col>10</xdr:col>
      <xdr:colOff>209175</xdr:colOff>
      <xdr:row>96</xdr:row>
      <xdr:rowOff>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/>
      </xdr:nvSpPr>
      <xdr:spPr>
        <a:xfrm>
          <a:off x="838200" y="22059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106</xdr:row>
      <xdr:rowOff>57150</xdr:rowOff>
    </xdr:from>
    <xdr:to>
      <xdr:col>10</xdr:col>
      <xdr:colOff>199650</xdr:colOff>
      <xdr:row>108</xdr:row>
      <xdr:rowOff>28575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/>
      </xdr:nvSpPr>
      <xdr:spPr>
        <a:xfrm>
          <a:off x="828675" y="24926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136</xdr:row>
      <xdr:rowOff>9525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/>
      </xdr:nvSpPr>
      <xdr:spPr>
        <a:xfrm>
          <a:off x="857250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161</xdr:row>
      <xdr:rowOff>28575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/>
      </xdr:nvSpPr>
      <xdr:spPr>
        <a:xfrm>
          <a:off x="847725" y="36652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9525</xdr:colOff>
      <xdr:row>172</xdr:row>
      <xdr:rowOff>9525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SpPr/>
      </xdr:nvSpPr>
      <xdr:spPr>
        <a:xfrm>
          <a:off x="847725" y="394335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9525</xdr:colOff>
      <xdr:row>186</xdr:row>
      <xdr:rowOff>38100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SpPr/>
      </xdr:nvSpPr>
      <xdr:spPr>
        <a:xfrm>
          <a:off x="847725" y="423386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9525</xdr:colOff>
      <xdr:row>201</xdr:row>
      <xdr:rowOff>38100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SpPr/>
      </xdr:nvSpPr>
      <xdr:spPr>
        <a:xfrm>
          <a:off x="847725" y="45281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</a:t>
          </a:r>
        </a:p>
      </xdr:txBody>
    </xdr:sp>
    <xdr:clientData/>
  </xdr:oneCellAnchor>
  <xdr:oneCellAnchor>
    <xdr:from>
      <xdr:col>0</xdr:col>
      <xdr:colOff>828675</xdr:colOff>
      <xdr:row>215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SpPr/>
      </xdr:nvSpPr>
      <xdr:spPr>
        <a:xfrm>
          <a:off x="828675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150</xdr:row>
      <xdr:rowOff>171450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SpPr/>
      </xdr:nvSpPr>
      <xdr:spPr>
        <a:xfrm>
          <a:off x="838200" y="346138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Pais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Vasco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9523</xdr:colOff>
      <xdr:row>26</xdr:row>
      <xdr:rowOff>47625</xdr:rowOff>
    </xdr:from>
    <xdr:to>
      <xdr:col>10</xdr:col>
      <xdr:colOff>218698</xdr:colOff>
      <xdr:row>30</xdr:row>
      <xdr:rowOff>57150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847723" y="60674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38</xdr:row>
      <xdr:rowOff>28575</xdr:rowOff>
    </xdr:from>
    <xdr:to>
      <xdr:col>10</xdr:col>
      <xdr:colOff>218700</xdr:colOff>
      <xdr:row>39</xdr:row>
      <xdr:rowOff>161850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847725" y="87153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19049</xdr:colOff>
      <xdr:row>52</xdr:row>
      <xdr:rowOff>57150</xdr:rowOff>
    </xdr:from>
    <xdr:to>
      <xdr:col>10</xdr:col>
      <xdr:colOff>228224</xdr:colOff>
      <xdr:row>54</xdr:row>
      <xdr:rowOff>28575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/>
      </xdr:nvSpPr>
      <xdr:spPr>
        <a:xfrm>
          <a:off x="857249" y="120777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63</xdr:row>
      <xdr:rowOff>142875</xdr:rowOff>
    </xdr:from>
    <xdr:to>
      <xdr:col>10</xdr:col>
      <xdr:colOff>256800</xdr:colOff>
      <xdr:row>65</xdr:row>
      <xdr:rowOff>85725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/>
      </xdr:nvSpPr>
      <xdr:spPr>
        <a:xfrm>
          <a:off x="885825" y="148399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47625</xdr:colOff>
      <xdr:row>93</xdr:row>
      <xdr:rowOff>133350</xdr:rowOff>
    </xdr:from>
    <xdr:to>
      <xdr:col>10</xdr:col>
      <xdr:colOff>256800</xdr:colOff>
      <xdr:row>95</xdr:row>
      <xdr:rowOff>104775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/>
      </xdr:nvSpPr>
      <xdr:spPr>
        <a:xfrm>
          <a:off x="885825" y="22002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57150</xdr:colOff>
      <xdr:row>106</xdr:row>
      <xdr:rowOff>47625</xdr:rowOff>
    </xdr:from>
    <xdr:to>
      <xdr:col>10</xdr:col>
      <xdr:colOff>266325</xdr:colOff>
      <xdr:row>108</xdr:row>
      <xdr:rowOff>19050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/>
      </xdr:nvSpPr>
      <xdr:spPr>
        <a:xfrm>
          <a:off x="895350" y="249174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135</xdr:row>
      <xdr:rowOff>142875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/>
      </xdr:nvSpPr>
      <xdr:spPr>
        <a:xfrm>
          <a:off x="857250" y="30784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160</xdr:row>
      <xdr:rowOff>171450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/>
      </xdr:nvSpPr>
      <xdr:spPr>
        <a:xfrm>
          <a:off x="876300" y="36614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28575</xdr:colOff>
      <xdr:row>171</xdr:row>
      <xdr:rowOff>200025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/>
      </xdr:nvSpPr>
      <xdr:spPr>
        <a:xfrm>
          <a:off x="866775" y="393763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38100</xdr:colOff>
      <xdr:row>186</xdr:row>
      <xdr:rowOff>47625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/>
      </xdr:nvSpPr>
      <xdr:spPr>
        <a:xfrm>
          <a:off x="876300" y="423481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9525</xdr:colOff>
      <xdr:row>201</xdr:row>
      <xdr:rowOff>0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SpPr/>
      </xdr:nvSpPr>
      <xdr:spPr>
        <a:xfrm>
          <a:off x="847725" y="45243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47625</xdr:colOff>
      <xdr:row>214</xdr:row>
      <xdr:rowOff>171450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/>
      </xdr:nvSpPr>
      <xdr:spPr>
        <a:xfrm>
          <a:off x="885825" y="484727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28575</xdr:colOff>
      <xdr:row>151</xdr:row>
      <xdr:rowOff>9525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SpPr/>
      </xdr:nvSpPr>
      <xdr:spPr>
        <a:xfrm>
          <a:off x="866775" y="346329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La Rioja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Andalucía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28675" y="1076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27</xdr:row>
      <xdr:rowOff>28575</xdr:rowOff>
    </xdr:from>
    <xdr:to>
      <xdr:col>10</xdr:col>
      <xdr:colOff>237748</xdr:colOff>
      <xdr:row>31</xdr:row>
      <xdr:rowOff>38100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10</xdr:col>
      <xdr:colOff>209175</xdr:colOff>
      <xdr:row>40</xdr:row>
      <xdr:rowOff>133275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52</xdr:row>
      <xdr:rowOff>0</xdr:rowOff>
    </xdr:from>
    <xdr:to>
      <xdr:col>10</xdr:col>
      <xdr:colOff>209174</xdr:colOff>
      <xdr:row>53</xdr:row>
      <xdr:rowOff>133350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10</xdr:col>
      <xdr:colOff>209175</xdr:colOff>
      <xdr:row>65</xdr:row>
      <xdr:rowOff>133350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10</xdr:col>
      <xdr:colOff>209175</xdr:colOff>
      <xdr:row>81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10</xdr:col>
      <xdr:colOff>209175</xdr:colOff>
      <xdr:row>85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38200" y="18640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10</xdr:col>
      <xdr:colOff>209175</xdr:colOff>
      <xdr:row>95</xdr:row>
      <xdr:rowOff>133350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38200" y="21478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10</xdr:col>
      <xdr:colOff>209175</xdr:colOff>
      <xdr:row>107</xdr:row>
      <xdr:rowOff>133350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38200" y="24317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117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191</xdr:row>
      <xdr:rowOff>0</xdr:rowOff>
    </xdr:from>
    <xdr:to>
      <xdr:col>10</xdr:col>
      <xdr:colOff>209175</xdr:colOff>
      <xdr:row>192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1534400" cy="333375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838200" y="33575625"/>
          <a:ext cx="11534400" cy="3333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Aragón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27</xdr:row>
      <xdr:rowOff>28575</xdr:rowOff>
    </xdr:from>
    <xdr:to>
      <xdr:col>10</xdr:col>
      <xdr:colOff>237748</xdr:colOff>
      <xdr:row>31</xdr:row>
      <xdr:rowOff>38100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10</xdr:col>
      <xdr:colOff>209175</xdr:colOff>
      <xdr:row>40</xdr:row>
      <xdr:rowOff>133275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53</xdr:row>
      <xdr:rowOff>0</xdr:rowOff>
    </xdr:from>
    <xdr:to>
      <xdr:col>10</xdr:col>
      <xdr:colOff>209174</xdr:colOff>
      <xdr:row>54</xdr:row>
      <xdr:rowOff>133350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10</xdr:col>
      <xdr:colOff>209175</xdr:colOff>
      <xdr:row>66</xdr:row>
      <xdr:rowOff>133350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10</xdr:col>
      <xdr:colOff>209175</xdr:colOff>
      <xdr:row>82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10</xdr:col>
      <xdr:colOff>209175</xdr:colOff>
      <xdr:row>86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10</xdr:col>
      <xdr:colOff>209175</xdr:colOff>
      <xdr:row>96</xdr:row>
      <xdr:rowOff>133350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10</xdr:col>
      <xdr:colOff>209175</xdr:colOff>
      <xdr:row>108</xdr:row>
      <xdr:rowOff>133350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118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</a:t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838200" y="26889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838200" y="3637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838200" y="39576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191</xdr:row>
      <xdr:rowOff>0</xdr:rowOff>
    </xdr:from>
    <xdr:to>
      <xdr:col>10</xdr:col>
      <xdr:colOff>209175</xdr:colOff>
      <xdr:row>192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838200" y="4233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9525</xdr:rowOff>
    </xdr:from>
    <xdr:ext cx="11534400" cy="342900"/>
    <xdr:sp macro="" textlink="">
      <xdr:nvSpPr>
        <xdr:cNvPr id="24" name="23 Rectángulo redondeado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838200" y="33547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Principado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Asturias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27</xdr:row>
      <xdr:rowOff>28575</xdr:rowOff>
    </xdr:from>
    <xdr:to>
      <xdr:col>10</xdr:col>
      <xdr:colOff>237748</xdr:colOff>
      <xdr:row>31</xdr:row>
      <xdr:rowOff>38100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10</xdr:col>
      <xdr:colOff>209175</xdr:colOff>
      <xdr:row>40</xdr:row>
      <xdr:rowOff>133275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52</xdr:row>
      <xdr:rowOff>0</xdr:rowOff>
    </xdr:from>
    <xdr:to>
      <xdr:col>10</xdr:col>
      <xdr:colOff>209174</xdr:colOff>
      <xdr:row>53</xdr:row>
      <xdr:rowOff>133350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10</xdr:col>
      <xdr:colOff>209175</xdr:colOff>
      <xdr:row>65</xdr:row>
      <xdr:rowOff>133350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10</xdr:col>
      <xdr:colOff>209175</xdr:colOff>
      <xdr:row>81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10</xdr:col>
      <xdr:colOff>209175</xdr:colOff>
      <xdr:row>85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10</xdr:col>
      <xdr:colOff>209175</xdr:colOff>
      <xdr:row>95</xdr:row>
      <xdr:rowOff>133350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10</xdr:col>
      <xdr:colOff>209175</xdr:colOff>
      <xdr:row>107</xdr:row>
      <xdr:rowOff>133350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117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838200" y="26889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838200" y="3637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838200" y="39576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191</xdr:row>
      <xdr:rowOff>0</xdr:rowOff>
    </xdr:from>
    <xdr:to>
      <xdr:col>10</xdr:col>
      <xdr:colOff>209175</xdr:colOff>
      <xdr:row>192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838200" y="4233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9525</xdr:rowOff>
    </xdr:from>
    <xdr:ext cx="11534400" cy="342900"/>
    <xdr:sp macro="" textlink="">
      <xdr:nvSpPr>
        <xdr:cNvPr id="25" name="24 Rectángulo redondeado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838200" y="33547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Illes Balears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0</xdr:col>
      <xdr:colOff>819148</xdr:colOff>
      <xdr:row>25</xdr:row>
      <xdr:rowOff>123825</xdr:rowOff>
    </xdr:from>
    <xdr:to>
      <xdr:col>10</xdr:col>
      <xdr:colOff>190123</xdr:colOff>
      <xdr:row>29</xdr:row>
      <xdr:rowOff>133350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9148" y="59817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38</xdr:row>
      <xdr:rowOff>28575</xdr:rowOff>
    </xdr:from>
    <xdr:to>
      <xdr:col>10</xdr:col>
      <xdr:colOff>228225</xdr:colOff>
      <xdr:row>39</xdr:row>
      <xdr:rowOff>161850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857250" y="87153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47624</xdr:colOff>
      <xdr:row>52</xdr:row>
      <xdr:rowOff>57150</xdr:rowOff>
    </xdr:from>
    <xdr:to>
      <xdr:col>10</xdr:col>
      <xdr:colOff>256799</xdr:colOff>
      <xdr:row>54</xdr:row>
      <xdr:rowOff>28575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885824" y="120777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28575</xdr:colOff>
      <xdr:row>64</xdr:row>
      <xdr:rowOff>47625</xdr:rowOff>
    </xdr:from>
    <xdr:to>
      <xdr:col>10</xdr:col>
      <xdr:colOff>237750</xdr:colOff>
      <xdr:row>66</xdr:row>
      <xdr:rowOff>19050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866775" y="14935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19050</xdr:colOff>
      <xdr:row>94</xdr:row>
      <xdr:rowOff>0</xdr:rowOff>
    </xdr:from>
    <xdr:to>
      <xdr:col>10</xdr:col>
      <xdr:colOff>228225</xdr:colOff>
      <xdr:row>95</xdr:row>
      <xdr:rowOff>133350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857250" y="22031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106</xdr:row>
      <xdr:rowOff>57150</xdr:rowOff>
    </xdr:from>
    <xdr:to>
      <xdr:col>10</xdr:col>
      <xdr:colOff>228225</xdr:colOff>
      <xdr:row>108</xdr:row>
      <xdr:rowOff>28575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857250" y="24926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876300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66675</xdr:colOff>
      <xdr:row>161</xdr:row>
      <xdr:rowOff>95250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904875" y="36718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0</xdr:col>
      <xdr:colOff>809625</xdr:colOff>
      <xdr:row>172</xdr:row>
      <xdr:rowOff>28575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809625" y="39452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oneCellAnchor>
  <xdr:oneCellAnchor>
    <xdr:from>
      <xdr:col>1</xdr:col>
      <xdr:colOff>9525</xdr:colOff>
      <xdr:row>185</xdr:row>
      <xdr:rowOff>133350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847725" y="42271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38100</xdr:colOff>
      <xdr:row>201</xdr:row>
      <xdr:rowOff>28575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876300" y="45272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</a:t>
          </a:r>
        </a:p>
      </xdr:txBody>
    </xdr:sp>
    <xdr:clientData/>
  </xdr:oneCellAnchor>
  <xdr:oneCellAnchor>
    <xdr:from>
      <xdr:col>1</xdr:col>
      <xdr:colOff>28575</xdr:colOff>
      <xdr:row>215</xdr:row>
      <xdr:rowOff>66675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866775" y="48548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57150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838200" y="346805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Canarias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38098</xdr:colOff>
      <xdr:row>26</xdr:row>
      <xdr:rowOff>0</xdr:rowOff>
    </xdr:from>
    <xdr:to>
      <xdr:col>10</xdr:col>
      <xdr:colOff>247273</xdr:colOff>
      <xdr:row>30</xdr:row>
      <xdr:rowOff>9525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876298" y="60198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800100</xdr:colOff>
      <xdr:row>38</xdr:row>
      <xdr:rowOff>104775</xdr:rowOff>
    </xdr:from>
    <xdr:to>
      <xdr:col>10</xdr:col>
      <xdr:colOff>171075</xdr:colOff>
      <xdr:row>40</xdr:row>
      <xdr:rowOff>76125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00100" y="87915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38099</xdr:colOff>
      <xdr:row>52</xdr:row>
      <xdr:rowOff>19050</xdr:rowOff>
    </xdr:from>
    <xdr:to>
      <xdr:col>10</xdr:col>
      <xdr:colOff>247274</xdr:colOff>
      <xdr:row>53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876299" y="12039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63</xdr:row>
      <xdr:rowOff>171450</xdr:rowOff>
    </xdr:from>
    <xdr:to>
      <xdr:col>10</xdr:col>
      <xdr:colOff>199650</xdr:colOff>
      <xdr:row>65</xdr:row>
      <xdr:rowOff>114300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828675" y="14868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Ingresados directamente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93</xdr:row>
      <xdr:rowOff>152400</xdr:rowOff>
    </xdr:from>
    <xdr:to>
      <xdr:col>10</xdr:col>
      <xdr:colOff>209175</xdr:colOff>
      <xdr:row>95</xdr:row>
      <xdr:rowOff>123825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838200" y="22021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819150</xdr:colOff>
      <xdr:row>106</xdr:row>
      <xdr:rowOff>0</xdr:rowOff>
    </xdr:from>
    <xdr:to>
      <xdr:col>10</xdr:col>
      <xdr:colOff>190125</xdr:colOff>
      <xdr:row>107</xdr:row>
      <xdr:rowOff>133350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819150" y="248697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28575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866775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161</xdr:row>
      <xdr:rowOff>19050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819150" y="366426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38100</xdr:colOff>
      <xdr:row>172</xdr:row>
      <xdr:rowOff>28575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876300" y="39452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9525</xdr:colOff>
      <xdr:row>186</xdr:row>
      <xdr:rowOff>19050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847725" y="423195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0</xdr:col>
      <xdr:colOff>819150</xdr:colOff>
      <xdr:row>200</xdr:row>
      <xdr:rowOff>133350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819150" y="4519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38100</xdr:colOff>
      <xdr:row>214</xdr:row>
      <xdr:rowOff>161925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876300" y="48463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828675</xdr:colOff>
      <xdr:row>151</xdr:row>
      <xdr:rowOff>38100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828675" y="346614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Cantabria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38098</xdr:colOff>
      <xdr:row>26</xdr:row>
      <xdr:rowOff>85725</xdr:rowOff>
    </xdr:from>
    <xdr:to>
      <xdr:col>10</xdr:col>
      <xdr:colOff>247273</xdr:colOff>
      <xdr:row>30</xdr:row>
      <xdr:rowOff>95250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876298" y="61055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38</xdr:row>
      <xdr:rowOff>38100</xdr:rowOff>
    </xdr:from>
    <xdr:to>
      <xdr:col>10</xdr:col>
      <xdr:colOff>237750</xdr:colOff>
      <xdr:row>40</xdr:row>
      <xdr:rowOff>9450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66775" y="87249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819149</xdr:colOff>
      <xdr:row>52</xdr:row>
      <xdr:rowOff>76200</xdr:rowOff>
    </xdr:from>
    <xdr:to>
      <xdr:col>10</xdr:col>
      <xdr:colOff>190124</xdr:colOff>
      <xdr:row>54</xdr:row>
      <xdr:rowOff>47625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819149" y="12096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9525</xdr:rowOff>
    </xdr:from>
    <xdr:to>
      <xdr:col>10</xdr:col>
      <xdr:colOff>209175</xdr:colOff>
      <xdr:row>65</xdr:row>
      <xdr:rowOff>142875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838200" y="14897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19050</xdr:colOff>
      <xdr:row>94</xdr:row>
      <xdr:rowOff>76200</xdr:rowOff>
    </xdr:from>
    <xdr:to>
      <xdr:col>10</xdr:col>
      <xdr:colOff>228225</xdr:colOff>
      <xdr:row>96</xdr:row>
      <xdr:rowOff>47625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857250" y="2210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106</xdr:row>
      <xdr:rowOff>47625</xdr:rowOff>
    </xdr:from>
    <xdr:to>
      <xdr:col>10</xdr:col>
      <xdr:colOff>228225</xdr:colOff>
      <xdr:row>108</xdr:row>
      <xdr:rowOff>19050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857250" y="249174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136</xdr:row>
      <xdr:rowOff>47625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847725" y="30851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76200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838200" y="36699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0</xdr:col>
      <xdr:colOff>809625</xdr:colOff>
      <xdr:row>171</xdr:row>
      <xdr:rowOff>228600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809625" y="39404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19050</xdr:colOff>
      <xdr:row>186</xdr:row>
      <xdr:rowOff>95250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>
        <a:xfrm>
          <a:off x="857250" y="423957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19050</xdr:colOff>
      <xdr:row>201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>
        <a:xfrm>
          <a:off x="857250" y="45243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>
        <a:xfrm>
          <a:off x="838200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9525</xdr:colOff>
      <xdr:row>151</xdr:row>
      <xdr:rowOff>47625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>
        <a:xfrm>
          <a:off x="847725" y="346710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Castilla y León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19048</xdr:colOff>
      <xdr:row>26</xdr:row>
      <xdr:rowOff>85725</xdr:rowOff>
    </xdr:from>
    <xdr:to>
      <xdr:col>10</xdr:col>
      <xdr:colOff>228223</xdr:colOff>
      <xdr:row>30</xdr:row>
      <xdr:rowOff>95250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857248" y="61055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10</xdr:col>
      <xdr:colOff>209175</xdr:colOff>
      <xdr:row>39</xdr:row>
      <xdr:rowOff>133275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838200" y="86868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9524</xdr:colOff>
      <xdr:row>52</xdr:row>
      <xdr:rowOff>38100</xdr:rowOff>
    </xdr:from>
    <xdr:to>
      <xdr:col>10</xdr:col>
      <xdr:colOff>218699</xdr:colOff>
      <xdr:row>54</xdr:row>
      <xdr:rowOff>9525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847724" y="12058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64</xdr:row>
      <xdr:rowOff>28575</xdr:rowOff>
    </xdr:from>
    <xdr:to>
      <xdr:col>10</xdr:col>
      <xdr:colOff>199650</xdr:colOff>
      <xdr:row>66</xdr:row>
      <xdr:rowOff>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828675" y="14916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819150</xdr:colOff>
      <xdr:row>94</xdr:row>
      <xdr:rowOff>47625</xdr:rowOff>
    </xdr:from>
    <xdr:to>
      <xdr:col>10</xdr:col>
      <xdr:colOff>190125</xdr:colOff>
      <xdr:row>96</xdr:row>
      <xdr:rowOff>19050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819150" y="220789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9525</xdr:colOff>
      <xdr:row>106</xdr:row>
      <xdr:rowOff>19050</xdr:rowOff>
    </xdr:from>
    <xdr:to>
      <xdr:col>10</xdr:col>
      <xdr:colOff>218700</xdr:colOff>
      <xdr:row>107</xdr:row>
      <xdr:rowOff>152400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847725" y="24888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136</xdr:row>
      <xdr:rowOff>9525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819150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161</xdr:row>
      <xdr:rowOff>47625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847725" y="36671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28575</xdr:colOff>
      <xdr:row>171</xdr:row>
      <xdr:rowOff>238125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866775" y="39414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38100</xdr:colOff>
      <xdr:row>186</xdr:row>
      <xdr:rowOff>38100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876300" y="423386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28575</xdr:rowOff>
    </xdr:from>
    <xdr:to>
      <xdr:col>10</xdr:col>
      <xdr:colOff>209175</xdr:colOff>
      <xdr:row>191</xdr:row>
      <xdr:rowOff>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838200" y="42814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19050</xdr:colOff>
      <xdr:row>201</xdr:row>
      <xdr:rowOff>19050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857250" y="45262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28575</xdr:colOff>
      <xdr:row>215</xdr:row>
      <xdr:rowOff>19050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/>
      </xdr:nvSpPr>
      <xdr:spPr>
        <a:xfrm>
          <a:off x="866775" y="48501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828675</xdr:colOff>
      <xdr:row>150</xdr:row>
      <xdr:rowOff>152400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/>
      </xdr:nvSpPr>
      <xdr:spPr>
        <a:xfrm>
          <a:off x="828675" y="345948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Castilla La Mancha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9523</xdr:colOff>
      <xdr:row>26</xdr:row>
      <xdr:rowOff>66675</xdr:rowOff>
    </xdr:from>
    <xdr:to>
      <xdr:col>10</xdr:col>
      <xdr:colOff>218698</xdr:colOff>
      <xdr:row>30</xdr:row>
      <xdr:rowOff>76200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847723" y="60864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38</xdr:row>
      <xdr:rowOff>19050</xdr:rowOff>
    </xdr:from>
    <xdr:to>
      <xdr:col>10</xdr:col>
      <xdr:colOff>228225</xdr:colOff>
      <xdr:row>39</xdr:row>
      <xdr:rowOff>152325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857250" y="870585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52</xdr:row>
      <xdr:rowOff>0</xdr:rowOff>
    </xdr:from>
    <xdr:to>
      <xdr:col>10</xdr:col>
      <xdr:colOff>209174</xdr:colOff>
      <xdr:row>53</xdr:row>
      <xdr:rowOff>133350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838199" y="12020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800100</xdr:colOff>
      <xdr:row>63</xdr:row>
      <xdr:rowOff>171450</xdr:rowOff>
    </xdr:from>
    <xdr:to>
      <xdr:col>10</xdr:col>
      <xdr:colOff>171075</xdr:colOff>
      <xdr:row>65</xdr:row>
      <xdr:rowOff>114300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800100" y="14868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828675</xdr:colOff>
      <xdr:row>94</xdr:row>
      <xdr:rowOff>9525</xdr:rowOff>
    </xdr:from>
    <xdr:to>
      <xdr:col>10</xdr:col>
      <xdr:colOff>199650</xdr:colOff>
      <xdr:row>95</xdr:row>
      <xdr:rowOff>142875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828675" y="22040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106</xdr:row>
      <xdr:rowOff>57150</xdr:rowOff>
    </xdr:from>
    <xdr:to>
      <xdr:col>10</xdr:col>
      <xdr:colOff>199650</xdr:colOff>
      <xdr:row>108</xdr:row>
      <xdr:rowOff>28575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828675" y="24926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136</xdr:row>
      <xdr:rowOff>28575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819150" y="30832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161</xdr:row>
      <xdr:rowOff>66675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857250" y="36690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38100</xdr:colOff>
      <xdr:row>171</xdr:row>
      <xdr:rowOff>238125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/>
      </xdr:nvSpPr>
      <xdr:spPr>
        <a:xfrm>
          <a:off x="876300" y="39414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19050</xdr:colOff>
      <xdr:row>186</xdr:row>
      <xdr:rowOff>66675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/>
      </xdr:nvSpPr>
      <xdr:spPr>
        <a:xfrm>
          <a:off x="857250" y="4236720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28575</xdr:colOff>
      <xdr:row>201</xdr:row>
      <xdr:rowOff>19050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/>
      </xdr:nvSpPr>
      <xdr:spPr>
        <a:xfrm>
          <a:off x="866775" y="45262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38100</xdr:colOff>
      <xdr:row>215</xdr:row>
      <xdr:rowOff>19050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/>
      </xdr:nvSpPr>
      <xdr:spPr>
        <a:xfrm>
          <a:off x="876300" y="48501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828675</xdr:colOff>
      <xdr:row>151</xdr:row>
      <xdr:rowOff>66675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/>
      </xdr:nvSpPr>
      <xdr:spPr>
        <a:xfrm>
          <a:off x="828675" y="34690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38"/>
  <sheetViews>
    <sheetView tabSelected="1" workbookViewId="0"/>
  </sheetViews>
  <sheetFormatPr baseColWidth="10" defaultRowHeight="15" x14ac:dyDescent="0.25"/>
  <cols>
    <col min="1" max="21" width="11" style="1"/>
    <col min="22" max="22" width="7.5" style="1" customWidth="1"/>
    <col min="23" max="16384" width="11" style="1"/>
  </cols>
  <sheetData>
    <row r="2" spans="2:19" ht="15.75" x14ac:dyDescent="0.25">
      <c r="C2" s="2"/>
    </row>
    <row r="3" spans="2:19" ht="15.75" x14ac:dyDescent="0.25">
      <c r="C3" s="2"/>
    </row>
    <row r="4" spans="2:19" ht="15.75" x14ac:dyDescent="0.25">
      <c r="C4" s="2"/>
    </row>
    <row r="5" spans="2:19" ht="15.75" x14ac:dyDescent="0.25">
      <c r="C5" s="2"/>
    </row>
    <row r="6" spans="2:19" ht="15.75" x14ac:dyDescent="0.25">
      <c r="C6" s="2"/>
    </row>
    <row r="7" spans="2:19" ht="15.75" x14ac:dyDescent="0.25">
      <c r="C7" s="2"/>
    </row>
    <row r="8" spans="2:19" ht="15.75" x14ac:dyDescent="0.25">
      <c r="C8" s="2"/>
    </row>
    <row r="9" spans="2:19" ht="18.75" customHeight="1" x14ac:dyDescent="0.25">
      <c r="B9" s="27" t="s">
        <v>102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3" spans="2:19" ht="15.75" thickBot="1" x14ac:dyDescent="0.3"/>
    <row r="14" spans="2:19" s="3" customFormat="1" ht="30" customHeight="1" thickTop="1" thickBot="1" x14ac:dyDescent="0.25">
      <c r="C14" s="24" t="s">
        <v>0</v>
      </c>
      <c r="D14" s="25"/>
      <c r="E14" s="25"/>
      <c r="F14" s="25"/>
      <c r="G14" s="25"/>
      <c r="H14" s="26"/>
      <c r="L14" s="24" t="s">
        <v>1</v>
      </c>
      <c r="M14" s="25"/>
      <c r="N14" s="25"/>
      <c r="O14" s="25"/>
      <c r="P14" s="25"/>
      <c r="Q14" s="26"/>
    </row>
    <row r="15" spans="2:19" s="3" customFormat="1" ht="15" customHeight="1" thickTop="1" thickBot="1" x14ac:dyDescent="0.3">
      <c r="C15" s="1"/>
      <c r="D15" s="1"/>
      <c r="E15" s="1"/>
      <c r="L15" s="1"/>
      <c r="M15" s="1"/>
    </row>
    <row r="16" spans="2:19" s="3" customFormat="1" ht="30" customHeight="1" thickTop="1" thickBot="1" x14ac:dyDescent="0.25">
      <c r="C16" s="24" t="s">
        <v>2</v>
      </c>
      <c r="D16" s="25"/>
      <c r="E16" s="25"/>
      <c r="F16" s="25"/>
      <c r="G16" s="25"/>
      <c r="H16" s="26"/>
      <c r="L16" s="24" t="s">
        <v>3</v>
      </c>
      <c r="M16" s="25"/>
      <c r="N16" s="25"/>
      <c r="O16" s="25"/>
      <c r="P16" s="25"/>
      <c r="Q16" s="26"/>
    </row>
    <row r="17" spans="3:20" s="3" customFormat="1" ht="15" customHeight="1" thickTop="1" thickBot="1" x14ac:dyDescent="0.3">
      <c r="D17" s="1"/>
      <c r="E17" s="1"/>
      <c r="M17" s="1"/>
    </row>
    <row r="18" spans="3:20" s="3" customFormat="1" ht="30" customHeight="1" thickTop="1" thickBot="1" x14ac:dyDescent="0.25">
      <c r="C18" s="24" t="s">
        <v>4</v>
      </c>
      <c r="D18" s="25"/>
      <c r="E18" s="25"/>
      <c r="F18" s="25"/>
      <c r="G18" s="25"/>
      <c r="H18" s="26"/>
      <c r="L18" s="24" t="s">
        <v>5</v>
      </c>
      <c r="M18" s="25"/>
      <c r="N18" s="25"/>
      <c r="O18" s="25"/>
      <c r="P18" s="25"/>
      <c r="Q18" s="26"/>
    </row>
    <row r="19" spans="3:20" s="3" customFormat="1" ht="15" customHeight="1" thickTop="1" thickBot="1" x14ac:dyDescent="0.3">
      <c r="D19" s="1"/>
      <c r="E19" s="1"/>
      <c r="M19" s="1"/>
    </row>
    <row r="20" spans="3:20" s="3" customFormat="1" ht="30" customHeight="1" thickTop="1" thickBot="1" x14ac:dyDescent="0.25">
      <c r="C20" s="24" t="s">
        <v>6</v>
      </c>
      <c r="D20" s="25"/>
      <c r="E20" s="25"/>
      <c r="F20" s="25"/>
      <c r="G20" s="25"/>
      <c r="H20" s="26"/>
      <c r="L20" s="24" t="s">
        <v>7</v>
      </c>
      <c r="M20" s="25"/>
      <c r="N20" s="25"/>
      <c r="O20" s="25"/>
      <c r="P20" s="25"/>
      <c r="Q20" s="26"/>
    </row>
    <row r="21" spans="3:20" s="3" customFormat="1" ht="15" customHeight="1" thickTop="1" thickBot="1" x14ac:dyDescent="0.3">
      <c r="C21" s="1"/>
      <c r="D21" s="1"/>
      <c r="E21" s="1"/>
      <c r="M21" s="1"/>
      <c r="T21" s="1"/>
    </row>
    <row r="22" spans="3:20" s="3" customFormat="1" ht="30" customHeight="1" thickTop="1" thickBot="1" x14ac:dyDescent="0.25">
      <c r="C22" s="24" t="s">
        <v>8</v>
      </c>
      <c r="D22" s="25"/>
      <c r="E22" s="25"/>
      <c r="F22" s="25"/>
      <c r="G22" s="25"/>
      <c r="H22" s="26"/>
      <c r="L22" s="24" t="s">
        <v>9</v>
      </c>
      <c r="M22" s="25"/>
      <c r="N22" s="25"/>
      <c r="O22" s="25"/>
      <c r="P22" s="25"/>
      <c r="Q22" s="26"/>
    </row>
    <row r="23" spans="3:20" s="3" customFormat="1" ht="15" customHeight="1" thickTop="1" thickBot="1" x14ac:dyDescent="0.3">
      <c r="C23" s="1"/>
      <c r="D23" s="1"/>
      <c r="E23" s="1"/>
    </row>
    <row r="24" spans="3:20" s="3" customFormat="1" ht="30" customHeight="1" thickTop="1" thickBot="1" x14ac:dyDescent="0.25">
      <c r="C24" s="24" t="s">
        <v>10</v>
      </c>
      <c r="D24" s="25"/>
      <c r="E24" s="25"/>
      <c r="F24" s="25"/>
      <c r="G24" s="25"/>
      <c r="H24" s="26"/>
      <c r="L24" s="24" t="s">
        <v>11</v>
      </c>
      <c r="M24" s="25"/>
      <c r="N24" s="25"/>
      <c r="O24" s="25"/>
      <c r="P24" s="25"/>
      <c r="Q24" s="26"/>
    </row>
    <row r="25" spans="3:20" s="3" customFormat="1" ht="15" customHeight="1" thickTop="1" thickBot="1" x14ac:dyDescent="0.3">
      <c r="C25" s="1"/>
      <c r="D25" s="1"/>
      <c r="E25" s="1"/>
    </row>
    <row r="26" spans="3:20" s="3" customFormat="1" ht="30" customHeight="1" thickTop="1" thickBot="1" x14ac:dyDescent="0.25">
      <c r="C26" s="24" t="s">
        <v>12</v>
      </c>
      <c r="D26" s="25"/>
      <c r="E26" s="25"/>
      <c r="F26" s="25"/>
      <c r="G26" s="25"/>
      <c r="H26" s="26"/>
      <c r="L26" s="24" t="s">
        <v>13</v>
      </c>
      <c r="M26" s="25"/>
      <c r="N26" s="25"/>
      <c r="O26" s="25"/>
      <c r="P26" s="25"/>
      <c r="Q26" s="26"/>
    </row>
    <row r="27" spans="3:20" s="3" customFormat="1" ht="15" customHeight="1" thickTop="1" thickBot="1" x14ac:dyDescent="0.3">
      <c r="C27" s="1"/>
      <c r="D27" s="1"/>
      <c r="E27" s="1"/>
    </row>
    <row r="28" spans="3:20" s="3" customFormat="1" ht="30" customHeight="1" thickTop="1" thickBot="1" x14ac:dyDescent="0.25">
      <c r="C28" s="24" t="s">
        <v>14</v>
      </c>
      <c r="D28" s="25"/>
      <c r="E28" s="25"/>
      <c r="F28" s="25"/>
      <c r="G28" s="25"/>
      <c r="H28" s="26"/>
      <c r="L28" s="24" t="s">
        <v>15</v>
      </c>
      <c r="M28" s="25"/>
      <c r="N28" s="25"/>
      <c r="O28" s="25"/>
      <c r="P28" s="25"/>
      <c r="Q28" s="26"/>
    </row>
    <row r="29" spans="3:20" s="3" customFormat="1" ht="15" customHeight="1" thickTop="1" thickBot="1" x14ac:dyDescent="0.3">
      <c r="C29" s="1"/>
      <c r="D29" s="1"/>
      <c r="E29" s="1"/>
    </row>
    <row r="30" spans="3:20" s="3" customFormat="1" ht="30" customHeight="1" thickTop="1" thickBot="1" x14ac:dyDescent="0.25">
      <c r="C30" s="24" t="s">
        <v>16</v>
      </c>
      <c r="D30" s="25"/>
      <c r="E30" s="25"/>
      <c r="F30" s="25"/>
      <c r="G30" s="25"/>
      <c r="H30" s="26"/>
    </row>
    <row r="31" spans="3:20" s="3" customFormat="1" ht="15" customHeight="1" thickTop="1" x14ac:dyDescent="0.25">
      <c r="C31" s="1"/>
      <c r="D31" s="1"/>
      <c r="E31" s="1"/>
    </row>
    <row r="32" spans="3:20" s="3" customFormat="1" x14ac:dyDescent="0.25">
      <c r="D32" s="1"/>
      <c r="E32" s="1"/>
    </row>
    <row r="33" spans="5:5" s="3" customFormat="1" x14ac:dyDescent="0.25">
      <c r="E33" s="1"/>
    </row>
    <row r="34" spans="5:5" s="3" customFormat="1" x14ac:dyDescent="0.25">
      <c r="E34" s="1"/>
    </row>
    <row r="35" spans="5:5" s="3" customFormat="1" x14ac:dyDescent="0.25">
      <c r="E35" s="1"/>
    </row>
    <row r="36" spans="5:5" s="3" customFormat="1" x14ac:dyDescent="0.25">
      <c r="E36" s="1"/>
    </row>
    <row r="37" spans="5:5" s="3" customFormat="1" x14ac:dyDescent="0.25">
      <c r="E37" s="1"/>
    </row>
    <row r="38" spans="5:5" s="3" customFormat="1" x14ac:dyDescent="0.25">
      <c r="E38" s="1"/>
    </row>
  </sheetData>
  <mergeCells count="18">
    <mergeCell ref="C26:H26"/>
    <mergeCell ref="L26:Q26"/>
    <mergeCell ref="C28:H28"/>
    <mergeCell ref="L28:Q28"/>
    <mergeCell ref="C30:H30"/>
    <mergeCell ref="C20:H20"/>
    <mergeCell ref="L20:Q20"/>
    <mergeCell ref="C22:H22"/>
    <mergeCell ref="L22:Q22"/>
    <mergeCell ref="C24:H24"/>
    <mergeCell ref="L24:Q24"/>
    <mergeCell ref="C18:H18"/>
    <mergeCell ref="L18:Q18"/>
    <mergeCell ref="B9:S9"/>
    <mergeCell ref="C14:H14"/>
    <mergeCell ref="L14:Q14"/>
    <mergeCell ref="C16:H16"/>
    <mergeCell ref="L16:Q16"/>
  </mergeCells>
  <hyperlinks>
    <hyperlink ref="C14:H14" location="Andalucía!A1" display="Andalucía" xr:uid="{00000000-0004-0000-0000-000000000000}"/>
    <hyperlink ref="C16:H16" location="Aragón!A1" display="Aragón" xr:uid="{00000000-0004-0000-0000-000001000000}"/>
    <hyperlink ref="C18:H18" location="Asturias!A1" display="Principado de Asturias" xr:uid="{00000000-0004-0000-0000-000002000000}"/>
    <hyperlink ref="C20:H20" location="'Illes Balears'!A1" display="Balears, Illes" xr:uid="{00000000-0004-0000-0000-000003000000}"/>
    <hyperlink ref="C22:H22" location="Canarias!A1" display="Canarias" xr:uid="{00000000-0004-0000-0000-000004000000}"/>
    <hyperlink ref="C24:H24" location="Cantabria!A1" display="Cantabria" xr:uid="{00000000-0004-0000-0000-000005000000}"/>
    <hyperlink ref="C26:H26" location="'Castilla y León'!A1" display="Castilla y León" xr:uid="{00000000-0004-0000-0000-000006000000}"/>
    <hyperlink ref="C28:H28" location="'Castilla La Mancha'!A1" display="Castilla - La Mancha" xr:uid="{00000000-0004-0000-0000-000007000000}"/>
    <hyperlink ref="C30:H30" location="Cataluña!A1" display="Cataluña" xr:uid="{00000000-0004-0000-0000-000008000000}"/>
    <hyperlink ref="L14:Q14" location="'Com. Valenciana'!A1" display="Com. Valenciana" xr:uid="{00000000-0004-0000-0000-000009000000}"/>
    <hyperlink ref="L16:Q16" location="Extremadura!A1" display="Extremadura" xr:uid="{00000000-0004-0000-0000-00000A000000}"/>
    <hyperlink ref="L18:Q18" location="Galicia!A1" display="Galicia" xr:uid="{00000000-0004-0000-0000-00000B000000}"/>
    <hyperlink ref="L20:Q20" location="'Com. Madrid'!A1" display="Madrid, Comunidad de" xr:uid="{00000000-0004-0000-0000-00000C000000}"/>
    <hyperlink ref="L22:Q22" location="'Región de Murcia'!A1" display="Murcia, Región de" xr:uid="{00000000-0004-0000-0000-00000D000000}"/>
    <hyperlink ref="L24:Q24" location="Navarra!A1" display="Navarra, Comunidad Foral de" xr:uid="{00000000-0004-0000-0000-00000E000000}"/>
    <hyperlink ref="L26:Q26" location="'Pais Vasco'!A1" display="País Vasco" xr:uid="{00000000-0004-0000-0000-00000F000000}"/>
    <hyperlink ref="L28:Q28" location="'La Rioja'!A1" display="Rioja, La" xr:uid="{00000000-0004-0000-0000-000010000000}"/>
  </hyperlinks>
  <pageMargins left="0.7" right="0.7" top="0.75" bottom="0.75" header="0.3" footer="0.3"/>
  <pageSetup paperSize="9" orientation="landscape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4469</v>
      </c>
      <c r="D14" s="5">
        <v>5400</v>
      </c>
      <c r="E14" s="6">
        <f>IF(C14&gt;0,(D14-C14)/C14)</f>
        <v>0.20832400984560304</v>
      </c>
    </row>
    <row r="15" spans="1:5" ht="20.100000000000001" customHeight="1" thickBot="1" x14ac:dyDescent="0.25">
      <c r="B15" s="4" t="s">
        <v>17</v>
      </c>
      <c r="C15" s="5">
        <v>4432</v>
      </c>
      <c r="D15" s="5">
        <v>5344</v>
      </c>
      <c r="E15" s="6">
        <f t="shared" ref="E15:E25" si="0">IF(C15&gt;0,(D15-C15)/C15)</f>
        <v>0.20577617328519857</v>
      </c>
    </row>
    <row r="16" spans="1:5" ht="20.100000000000001" customHeight="1" thickBot="1" x14ac:dyDescent="0.25">
      <c r="B16" s="4" t="s">
        <v>18</v>
      </c>
      <c r="C16" s="5">
        <v>2697</v>
      </c>
      <c r="D16" s="5">
        <v>3240</v>
      </c>
      <c r="E16" s="6">
        <f t="shared" si="0"/>
        <v>0.20133481646273638</v>
      </c>
    </row>
    <row r="17" spans="2:5" ht="20.100000000000001" customHeight="1" thickBot="1" x14ac:dyDescent="0.25">
      <c r="B17" s="4" t="s">
        <v>19</v>
      </c>
      <c r="C17" s="5">
        <v>1735</v>
      </c>
      <c r="D17" s="5">
        <v>2104</v>
      </c>
      <c r="E17" s="6">
        <f t="shared" si="0"/>
        <v>0.21268011527377523</v>
      </c>
    </row>
    <row r="18" spans="2:5" ht="20.100000000000001" customHeight="1" thickBot="1" x14ac:dyDescent="0.25">
      <c r="B18" s="4" t="s">
        <v>100</v>
      </c>
      <c r="C18" s="5">
        <v>11</v>
      </c>
      <c r="D18" s="5">
        <v>9</v>
      </c>
      <c r="E18" s="6">
        <f>IF(C18=0,"-",(D18-C18)/C18)</f>
        <v>-0.18181818181818182</v>
      </c>
    </row>
    <row r="19" spans="2:5" ht="20.100000000000001" customHeight="1" thickBot="1" x14ac:dyDescent="0.25">
      <c r="B19" s="4" t="s">
        <v>101</v>
      </c>
      <c r="C19" s="5">
        <v>9</v>
      </c>
      <c r="D19" s="5">
        <v>3</v>
      </c>
      <c r="E19" s="6">
        <f>IF(C19=0,"-",(D19-C19)/C19)</f>
        <v>-0.66666666666666663</v>
      </c>
    </row>
    <row r="20" spans="2:5" ht="20.100000000000001" customHeight="1" thickBot="1" x14ac:dyDescent="0.25">
      <c r="B20" s="4" t="s">
        <v>20</v>
      </c>
      <c r="C20" s="6">
        <f>C17/C15</f>
        <v>0.39147111913357402</v>
      </c>
      <c r="D20" s="6">
        <f>D17/D15</f>
        <v>0.39371257485029942</v>
      </c>
      <c r="E20" s="6">
        <f t="shared" si="0"/>
        <v>5.7257243438195923E-3</v>
      </c>
    </row>
    <row r="21" spans="2:5" ht="30" customHeight="1" thickBot="1" x14ac:dyDescent="0.25">
      <c r="B21" s="4" t="s">
        <v>23</v>
      </c>
      <c r="C21" s="5">
        <v>499</v>
      </c>
      <c r="D21" s="5">
        <v>756</v>
      </c>
      <c r="E21" s="6">
        <f t="shared" si="0"/>
        <v>0.51503006012024044</v>
      </c>
    </row>
    <row r="22" spans="2:5" ht="20.100000000000001" customHeight="1" thickBot="1" x14ac:dyDescent="0.25">
      <c r="B22" s="4" t="s">
        <v>24</v>
      </c>
      <c r="C22" s="5">
        <v>291</v>
      </c>
      <c r="D22" s="5">
        <v>423</v>
      </c>
      <c r="E22" s="6">
        <f t="shared" si="0"/>
        <v>0.45360824742268041</v>
      </c>
    </row>
    <row r="23" spans="2:5" ht="20.100000000000001" customHeight="1" thickBot="1" x14ac:dyDescent="0.25">
      <c r="B23" s="4" t="s">
        <v>25</v>
      </c>
      <c r="C23" s="5">
        <v>208</v>
      </c>
      <c r="D23" s="5">
        <v>333</v>
      </c>
      <c r="E23" s="6">
        <f t="shared" si="0"/>
        <v>0.60096153846153844</v>
      </c>
    </row>
    <row r="24" spans="2:5" ht="20.100000000000001" customHeight="1" thickBot="1" x14ac:dyDescent="0.25">
      <c r="B24" s="4" t="s">
        <v>21</v>
      </c>
      <c r="C24" s="6">
        <f>C23/C21</f>
        <v>0.41683366733466931</v>
      </c>
      <c r="D24" s="6">
        <f t="shared" ref="D24" si="1">D23/D21</f>
        <v>0.44047619047619047</v>
      </c>
      <c r="E24" s="6">
        <f t="shared" si="0"/>
        <v>5.6719322344322386E-2</v>
      </c>
    </row>
    <row r="25" spans="2:5" ht="20.100000000000001" customHeight="1" thickBot="1" x14ac:dyDescent="0.25">
      <c r="B25" s="7" t="s">
        <v>26</v>
      </c>
      <c r="C25" s="6">
        <v>0.11210277436660794</v>
      </c>
      <c r="D25" s="6">
        <v>0.13562828712691116</v>
      </c>
      <c r="E25" s="6">
        <f t="shared" si="0"/>
        <v>0.20985665067813672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1069</v>
      </c>
      <c r="D34" s="5">
        <v>1299</v>
      </c>
      <c r="E34" s="6">
        <f>IF(C34&gt;0,(D34-C34)/C34,"-")</f>
        <v>0.21515434985968196</v>
      </c>
    </row>
    <row r="35" spans="2:5" ht="20.100000000000001" customHeight="1" thickBot="1" x14ac:dyDescent="0.25">
      <c r="B35" s="4" t="s">
        <v>29</v>
      </c>
      <c r="C35" s="5">
        <v>4</v>
      </c>
      <c r="D35" s="5">
        <v>2</v>
      </c>
      <c r="E35" s="6">
        <f t="shared" ref="E35:E37" si="2">IF(C35&gt;0,(D35-C35)/C35,"-")</f>
        <v>-0.5</v>
      </c>
    </row>
    <row r="36" spans="2:5" ht="20.100000000000001" customHeight="1" thickBot="1" x14ac:dyDescent="0.25">
      <c r="B36" s="4" t="s">
        <v>28</v>
      </c>
      <c r="C36" s="5">
        <v>522</v>
      </c>
      <c r="D36" s="5">
        <v>605</v>
      </c>
      <c r="E36" s="6">
        <f t="shared" si="2"/>
        <v>0.15900383141762453</v>
      </c>
    </row>
    <row r="37" spans="2:5" ht="20.100000000000001" customHeight="1" thickBot="1" x14ac:dyDescent="0.25">
      <c r="B37" s="4" t="s">
        <v>30</v>
      </c>
      <c r="C37" s="5">
        <v>543</v>
      </c>
      <c r="D37" s="5">
        <v>692</v>
      </c>
      <c r="E37" s="6">
        <f t="shared" si="2"/>
        <v>0.27440147329650094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174</v>
      </c>
      <c r="D44" s="5">
        <v>407</v>
      </c>
      <c r="E44" s="6">
        <f>IF(C44&gt;0,(D44-C44)/C44,"-")</f>
        <v>1.3390804597701149</v>
      </c>
    </row>
    <row r="45" spans="2:5" ht="20.100000000000001" customHeight="1" thickBot="1" x14ac:dyDescent="0.25">
      <c r="B45" s="4" t="s">
        <v>34</v>
      </c>
      <c r="C45" s="5">
        <v>22</v>
      </c>
      <c r="D45" s="5">
        <v>68</v>
      </c>
      <c r="E45" s="6">
        <f t="shared" ref="E45:E51" si="3">IF(C45&gt;0,(D45-C45)/C45,"-")</f>
        <v>2.0909090909090908</v>
      </c>
    </row>
    <row r="46" spans="2:5" ht="20.100000000000001" customHeight="1" thickBot="1" x14ac:dyDescent="0.25">
      <c r="B46" s="4" t="s">
        <v>31</v>
      </c>
      <c r="C46" s="5">
        <v>73</v>
      </c>
      <c r="D46" s="5">
        <v>124</v>
      </c>
      <c r="E46" s="6">
        <f t="shared" si="3"/>
        <v>0.69863013698630139</v>
      </c>
    </row>
    <row r="47" spans="2:5" ht="20.100000000000001" customHeight="1" thickBot="1" x14ac:dyDescent="0.25">
      <c r="B47" s="4" t="s">
        <v>32</v>
      </c>
      <c r="C47" s="5">
        <v>1254</v>
      </c>
      <c r="D47" s="5">
        <v>2067</v>
      </c>
      <c r="E47" s="6">
        <f t="shared" si="3"/>
        <v>0.64832535885167464</v>
      </c>
    </row>
    <row r="48" spans="2:5" ht="20.100000000000001" customHeight="1" thickBot="1" x14ac:dyDescent="0.25">
      <c r="B48" s="4" t="s">
        <v>35</v>
      </c>
      <c r="C48" s="5">
        <v>739</v>
      </c>
      <c r="D48" s="5">
        <v>1969</v>
      </c>
      <c r="E48" s="6">
        <f t="shared" si="3"/>
        <v>1.6644113667117726</v>
      </c>
    </row>
    <row r="49" spans="2:5" ht="20.100000000000001" customHeight="1" thickBot="1" x14ac:dyDescent="0.25">
      <c r="B49" s="4" t="s">
        <v>67</v>
      </c>
      <c r="C49" s="5">
        <v>605</v>
      </c>
      <c r="D49" s="5">
        <v>932</v>
      </c>
      <c r="E49" s="6">
        <f t="shared" si="3"/>
        <v>0.54049586776859504</v>
      </c>
    </row>
    <row r="50" spans="2:5" ht="20.100000000000001" customHeight="1" collapsed="1" thickBot="1" x14ac:dyDescent="0.25">
      <c r="B50" s="4" t="s">
        <v>36</v>
      </c>
      <c r="C50" s="6">
        <f>C44/(C44+C45)</f>
        <v>0.88775510204081631</v>
      </c>
      <c r="D50" s="6">
        <f>D44/(D44+D45)</f>
        <v>0.85684210526315785</v>
      </c>
      <c r="E50" s="6">
        <f t="shared" si="3"/>
        <v>-3.4821536600121029E-2</v>
      </c>
    </row>
    <row r="51" spans="2:5" ht="20.100000000000001" customHeight="1" thickBot="1" x14ac:dyDescent="0.25">
      <c r="B51" s="4" t="s">
        <v>37</v>
      </c>
      <c r="C51" s="6">
        <f>C47/(C46+C47)</f>
        <v>0.94498869630746041</v>
      </c>
      <c r="D51" s="6">
        <f t="shared" ref="D51" si="4">D47/(D46+D47)</f>
        <v>0.94340483797352803</v>
      </c>
      <c r="E51" s="6">
        <f t="shared" si="3"/>
        <v>-1.6760606133399219E-3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197</v>
      </c>
      <c r="D58" s="5">
        <v>475</v>
      </c>
      <c r="E58" s="6">
        <f>IF(C58&gt;0,(D58-C58)/C58,"-")</f>
        <v>1.4111675126903553</v>
      </c>
    </row>
    <row r="59" spans="2:5" ht="20.100000000000001" customHeight="1" thickBot="1" x14ac:dyDescent="0.25">
      <c r="B59" s="4" t="s">
        <v>41</v>
      </c>
      <c r="C59" s="5">
        <v>112</v>
      </c>
      <c r="D59" s="5">
        <v>238</v>
      </c>
      <c r="E59" s="6">
        <f t="shared" ref="E59:E63" si="5">IF(C59&gt;0,(D59-C59)/C59,"-")</f>
        <v>1.125</v>
      </c>
    </row>
    <row r="60" spans="2:5" ht="20.100000000000001" customHeight="1" thickBot="1" x14ac:dyDescent="0.25">
      <c r="B60" s="4" t="s">
        <v>42</v>
      </c>
      <c r="C60" s="5">
        <v>63</v>
      </c>
      <c r="D60" s="5">
        <v>169</v>
      </c>
      <c r="E60" s="6">
        <f t="shared" si="5"/>
        <v>1.6825396825396826</v>
      </c>
    </row>
    <row r="61" spans="2:5" ht="20.100000000000001" customHeight="1" collapsed="1" thickBot="1" x14ac:dyDescent="0.25">
      <c r="B61" s="4" t="s">
        <v>98</v>
      </c>
      <c r="C61" s="6">
        <f>(C59+C60)/C58</f>
        <v>0.8883248730964467</v>
      </c>
      <c r="D61" s="6">
        <f>(D59+D60)/D58</f>
        <v>0.85684210526315785</v>
      </c>
      <c r="E61" s="6">
        <f t="shared" si="5"/>
        <v>-3.5440601503759446E-2</v>
      </c>
    </row>
    <row r="62" spans="2:5" ht="20.100000000000001" customHeight="1" thickBot="1" x14ac:dyDescent="0.25">
      <c r="B62" s="4" t="s">
        <v>39</v>
      </c>
      <c r="C62" s="6">
        <v>0.86153846153846159</v>
      </c>
      <c r="D62" s="6">
        <v>0.81786941580756012</v>
      </c>
      <c r="E62" s="6">
        <f t="shared" si="5"/>
        <v>-5.0687285223367774E-2</v>
      </c>
    </row>
    <row r="63" spans="2:5" ht="20.100000000000001" customHeight="1" thickBot="1" x14ac:dyDescent="0.25">
      <c r="B63" s="4" t="s">
        <v>40</v>
      </c>
      <c r="C63" s="6">
        <v>0.94029850746268662</v>
      </c>
      <c r="D63" s="6">
        <v>0.91847826086956519</v>
      </c>
      <c r="E63" s="6">
        <f t="shared" si="5"/>
        <v>-2.3205659075224375E-2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5492</v>
      </c>
      <c r="D70" s="5">
        <v>7082</v>
      </c>
      <c r="E70" s="6">
        <f>IF(C70&gt;0,(D70-C70)/C70,"-")</f>
        <v>0.28951201747997085</v>
      </c>
    </row>
    <row r="71" spans="2:10" ht="20.100000000000001" customHeight="1" thickBot="1" x14ac:dyDescent="0.25">
      <c r="B71" s="4" t="s">
        <v>45</v>
      </c>
      <c r="C71" s="5">
        <v>1124</v>
      </c>
      <c r="D71" s="5">
        <v>2389</v>
      </c>
      <c r="E71" s="6">
        <f t="shared" ref="E71:E77" si="6">IF(C71&gt;0,(D71-C71)/C71,"-")</f>
        <v>1.1254448398576513</v>
      </c>
    </row>
    <row r="72" spans="2:10" ht="20.100000000000001" customHeight="1" thickBot="1" x14ac:dyDescent="0.25">
      <c r="B72" s="4" t="s">
        <v>43</v>
      </c>
      <c r="C72" s="5">
        <v>24</v>
      </c>
      <c r="D72" s="5">
        <v>22</v>
      </c>
      <c r="E72" s="6">
        <f t="shared" si="6"/>
        <v>-8.3333333333333329E-2</v>
      </c>
    </row>
    <row r="73" spans="2:10" ht="20.100000000000001" customHeight="1" thickBot="1" x14ac:dyDescent="0.25">
      <c r="B73" s="4" t="s">
        <v>46</v>
      </c>
      <c r="C73" s="5">
        <v>3217</v>
      </c>
      <c r="D73" s="5">
        <v>2679</v>
      </c>
      <c r="E73" s="6">
        <f t="shared" si="6"/>
        <v>-0.16723655579732671</v>
      </c>
    </row>
    <row r="74" spans="2:10" ht="20.100000000000001" customHeight="1" thickBot="1" x14ac:dyDescent="0.25">
      <c r="B74" s="4" t="s">
        <v>47</v>
      </c>
      <c r="C74" s="5">
        <v>1004</v>
      </c>
      <c r="D74" s="5">
        <v>1799</v>
      </c>
      <c r="E74" s="6">
        <f t="shared" si="6"/>
        <v>0.79183266932270913</v>
      </c>
    </row>
    <row r="75" spans="2:10" ht="20.100000000000001" customHeight="1" thickBot="1" x14ac:dyDescent="0.25">
      <c r="B75" s="4" t="s">
        <v>48</v>
      </c>
      <c r="C75" s="5">
        <v>110</v>
      </c>
      <c r="D75" s="5">
        <v>183</v>
      </c>
      <c r="E75" s="6">
        <f t="shared" si="6"/>
        <v>0.66363636363636369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13</v>
      </c>
      <c r="D77" s="5">
        <v>10</v>
      </c>
      <c r="E77" s="6">
        <f t="shared" si="6"/>
        <v>-0.23076923076923078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141</v>
      </c>
      <c r="D90" s="5">
        <v>512</v>
      </c>
      <c r="E90" s="6">
        <f>IF(C90&gt;0,(D90-C90)/C90,"-")</f>
        <v>2.6312056737588652</v>
      </c>
    </row>
    <row r="91" spans="2:5" ht="29.25" thickBot="1" x14ac:dyDescent="0.25">
      <c r="B91" s="4" t="s">
        <v>52</v>
      </c>
      <c r="C91" s="5">
        <v>150</v>
      </c>
      <c r="D91" s="5">
        <v>402</v>
      </c>
      <c r="E91" s="6">
        <f t="shared" ref="E91:E93" si="7">IF(C91&gt;0,(D91-C91)/C91,"-")</f>
        <v>1.68</v>
      </c>
    </row>
    <row r="92" spans="2:5" ht="29.25" customHeight="1" thickBot="1" x14ac:dyDescent="0.25">
      <c r="B92" s="4" t="s">
        <v>53</v>
      </c>
      <c r="C92" s="5">
        <v>307</v>
      </c>
      <c r="D92" s="5">
        <v>681</v>
      </c>
      <c r="E92" s="6">
        <f t="shared" si="7"/>
        <v>1.218241042345277</v>
      </c>
    </row>
    <row r="93" spans="2:5" ht="29.25" customHeight="1" thickBot="1" x14ac:dyDescent="0.25">
      <c r="B93" s="4" t="s">
        <v>54</v>
      </c>
      <c r="C93" s="6">
        <f>(C90+C91)/(C90+C91+C92)</f>
        <v>0.48662207357859533</v>
      </c>
      <c r="D93" s="6">
        <f>(D90+D91)/(D90+D91+D92)</f>
        <v>0.57304075235109719</v>
      </c>
      <c r="E93" s="6">
        <f t="shared" si="7"/>
        <v>0.17758890002046776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606</v>
      </c>
      <c r="D100" s="5">
        <v>1631</v>
      </c>
      <c r="E100" s="6">
        <f>IF(C100&gt;0,(D100-C100)/C100,"-")</f>
        <v>1.6914191419141915</v>
      </c>
    </row>
    <row r="101" spans="2:5" ht="20.100000000000001" customHeight="1" thickBot="1" x14ac:dyDescent="0.25">
      <c r="B101" s="4" t="s">
        <v>41</v>
      </c>
      <c r="C101" s="5">
        <v>182</v>
      </c>
      <c r="D101" s="5">
        <v>564</v>
      </c>
      <c r="E101" s="6">
        <f t="shared" ref="E101:E105" si="8">IF(C101&gt;0,(D101-C101)/C101,"-")</f>
        <v>2.098901098901099</v>
      </c>
    </row>
    <row r="102" spans="2:5" ht="20.100000000000001" customHeight="1" thickBot="1" x14ac:dyDescent="0.25">
      <c r="B102" s="4" t="s">
        <v>42</v>
      </c>
      <c r="C102" s="5">
        <v>110</v>
      </c>
      <c r="D102" s="5">
        <v>363</v>
      </c>
      <c r="E102" s="6">
        <f t="shared" si="8"/>
        <v>2.2999999999999998</v>
      </c>
    </row>
    <row r="103" spans="2:5" ht="20.100000000000001" customHeight="1" thickBot="1" x14ac:dyDescent="0.25">
      <c r="B103" s="4" t="s">
        <v>98</v>
      </c>
      <c r="C103" s="6">
        <f>(C101+C102)/C100</f>
        <v>0.48184818481848185</v>
      </c>
      <c r="D103" s="6">
        <f>(D101+D102)/D100</f>
        <v>0.56836296750459836</v>
      </c>
      <c r="E103" s="6">
        <f t="shared" si="8"/>
        <v>0.17954780242392673</v>
      </c>
    </row>
    <row r="104" spans="2:5" ht="20.100000000000001" customHeight="1" thickBot="1" x14ac:dyDescent="0.25">
      <c r="B104" s="4" t="s">
        <v>39</v>
      </c>
      <c r="C104" s="6">
        <v>0.49863013698630138</v>
      </c>
      <c r="D104" s="6">
        <v>0.57433808553971488</v>
      </c>
      <c r="E104" s="6">
        <f t="shared" si="8"/>
        <v>0.15183187484613148</v>
      </c>
    </row>
    <row r="105" spans="2:5" ht="20.100000000000001" customHeight="1" thickBot="1" x14ac:dyDescent="0.25">
      <c r="B105" s="4" t="s">
        <v>40</v>
      </c>
      <c r="C105" s="6">
        <v>0.45643153526970953</v>
      </c>
      <c r="D105" s="6">
        <v>0.55932203389830504</v>
      </c>
      <c r="E105" s="6">
        <f t="shared" si="8"/>
        <v>0.22542372881355924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648</v>
      </c>
      <c r="D112" s="5">
        <v>1619</v>
      </c>
      <c r="E112" s="6">
        <f>IF(C112&gt;0,(D112-C112)/C112,"-")</f>
        <v>1.4984567901234569</v>
      </c>
    </row>
    <row r="113" spans="2:14" ht="15" thickBot="1" x14ac:dyDescent="0.25">
      <c r="B113" s="4" t="s">
        <v>56</v>
      </c>
      <c r="C113" s="5">
        <v>236</v>
      </c>
      <c r="D113" s="5">
        <v>846</v>
      </c>
      <c r="E113" s="6">
        <f t="shared" ref="E113:E114" si="9">IF(C113&gt;0,(D113-C113)/C113,"-")</f>
        <v>2.5847457627118646</v>
      </c>
    </row>
    <row r="114" spans="2:14" ht="15" thickBot="1" x14ac:dyDescent="0.25">
      <c r="B114" s="4" t="s">
        <v>57</v>
      </c>
      <c r="C114" s="5">
        <v>412</v>
      </c>
      <c r="D114" s="5">
        <v>773</v>
      </c>
      <c r="E114" s="6">
        <f t="shared" si="9"/>
        <v>0.87621359223300976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5</v>
      </c>
      <c r="D128" s="10">
        <v>1</v>
      </c>
      <c r="E128" s="10">
        <v>1</v>
      </c>
      <c r="F128" s="10">
        <v>7</v>
      </c>
      <c r="G128" s="10">
        <v>16</v>
      </c>
      <c r="H128" s="10">
        <v>3</v>
      </c>
      <c r="I128" s="10">
        <v>3</v>
      </c>
      <c r="J128" s="10">
        <v>22</v>
      </c>
      <c r="K128" s="6">
        <f>IF(C128=0,"-",(G128-C128)/C128)</f>
        <v>2.2000000000000002</v>
      </c>
      <c r="L128" s="6">
        <f t="shared" ref="L128:N133" si="10">IF(D128=0,"-",(H128-D128)/D128)</f>
        <v>2</v>
      </c>
      <c r="M128" s="6">
        <f t="shared" si="10"/>
        <v>2</v>
      </c>
      <c r="N128" s="6">
        <f t="shared" si="10"/>
        <v>2.1428571428571428</v>
      </c>
    </row>
    <row r="129" spans="2:14" ht="15" thickBot="1" x14ac:dyDescent="0.25">
      <c r="B129" s="4" t="s">
        <v>64</v>
      </c>
      <c r="C129" s="10">
        <v>1</v>
      </c>
      <c r="D129" s="10">
        <v>0</v>
      </c>
      <c r="E129" s="10">
        <v>0</v>
      </c>
      <c r="F129" s="10">
        <v>1</v>
      </c>
      <c r="G129" s="10">
        <v>7</v>
      </c>
      <c r="H129" s="10">
        <v>1</v>
      </c>
      <c r="I129" s="10">
        <v>0</v>
      </c>
      <c r="J129" s="10">
        <v>8</v>
      </c>
      <c r="K129" s="6">
        <f t="shared" ref="K129:K133" si="11">IF(C129=0,"-",(G129-C129)/C129)</f>
        <v>6</v>
      </c>
      <c r="L129" s="6" t="str">
        <f t="shared" si="10"/>
        <v>-</v>
      </c>
      <c r="M129" s="6" t="str">
        <f t="shared" si="10"/>
        <v>-</v>
      </c>
      <c r="N129" s="6">
        <f t="shared" si="10"/>
        <v>7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2</v>
      </c>
      <c r="H132" s="10">
        <v>1</v>
      </c>
      <c r="I132" s="10">
        <v>0</v>
      </c>
      <c r="J132" s="10">
        <v>3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6</v>
      </c>
      <c r="D133" s="10">
        <v>1</v>
      </c>
      <c r="E133" s="10">
        <v>1</v>
      </c>
      <c r="F133" s="10">
        <v>8</v>
      </c>
      <c r="G133" s="10">
        <v>25</v>
      </c>
      <c r="H133" s="10">
        <v>5</v>
      </c>
      <c r="I133" s="10">
        <v>3</v>
      </c>
      <c r="J133" s="10">
        <v>33</v>
      </c>
      <c r="K133" s="6">
        <f t="shared" si="11"/>
        <v>3.1666666666666665</v>
      </c>
      <c r="L133" s="6">
        <f t="shared" si="10"/>
        <v>4</v>
      </c>
      <c r="M133" s="6">
        <f t="shared" si="10"/>
        <v>2</v>
      </c>
      <c r="N133" s="6">
        <f t="shared" si="10"/>
        <v>3.125</v>
      </c>
    </row>
    <row r="134" spans="2:14" ht="15" thickBot="1" x14ac:dyDescent="0.25">
      <c r="B134" s="4" t="s">
        <v>36</v>
      </c>
      <c r="C134" s="6">
        <f>IF(C128=0,"-",C128/(C128+C129))</f>
        <v>0.83333333333333337</v>
      </c>
      <c r="D134" s="6">
        <f>IF(D128=0,"-",D128/(D128+D129))</f>
        <v>1</v>
      </c>
      <c r="E134" s="6">
        <f t="shared" ref="E134:J134" si="12">IF(E128=0,"-",E128/(E128+E129))</f>
        <v>1</v>
      </c>
      <c r="F134" s="6">
        <f t="shared" si="12"/>
        <v>0.875</v>
      </c>
      <c r="G134" s="6">
        <f t="shared" si="12"/>
        <v>0.69565217391304346</v>
      </c>
      <c r="H134" s="6">
        <f t="shared" si="12"/>
        <v>0.75</v>
      </c>
      <c r="I134" s="6">
        <f t="shared" si="12"/>
        <v>1</v>
      </c>
      <c r="J134" s="6">
        <f t="shared" si="12"/>
        <v>0.73333333333333328</v>
      </c>
      <c r="K134" s="6">
        <f>IF(OR(C134="-",G134="-"),"-",(G134-C134)/C134)</f>
        <v>-0.1652173913043479</v>
      </c>
      <c r="L134" s="6">
        <f t="shared" ref="L134:N135" si="13">IF(OR(D134="-",H134="-"),"-",(H134-D134)/D134)</f>
        <v>-0.25</v>
      </c>
      <c r="M134" s="6">
        <f t="shared" si="13"/>
        <v>0</v>
      </c>
      <c r="N134" s="6">
        <f t="shared" si="13"/>
        <v>-0.16190476190476197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16</v>
      </c>
      <c r="D143" s="10">
        <v>0</v>
      </c>
      <c r="E143" s="10">
        <v>0</v>
      </c>
      <c r="F143" s="10">
        <v>16</v>
      </c>
      <c r="G143" s="10">
        <v>67</v>
      </c>
      <c r="H143" s="10">
        <v>0</v>
      </c>
      <c r="I143" s="10">
        <v>4</v>
      </c>
      <c r="J143" s="10">
        <v>71</v>
      </c>
      <c r="K143" s="6">
        <f>IF(C143=0,"-",(G143-C143)/C143)</f>
        <v>3.1875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3.4375</v>
      </c>
    </row>
    <row r="144" spans="2:14" ht="15" thickBot="1" x14ac:dyDescent="0.25">
      <c r="B144" s="4" t="s">
        <v>72</v>
      </c>
      <c r="C144" s="10">
        <v>13</v>
      </c>
      <c r="D144" s="10">
        <v>0</v>
      </c>
      <c r="E144" s="10">
        <v>0</v>
      </c>
      <c r="F144" s="10">
        <v>13</v>
      </c>
      <c r="G144" s="10">
        <v>48</v>
      </c>
      <c r="H144" s="10">
        <v>0</v>
      </c>
      <c r="I144" s="10">
        <v>5</v>
      </c>
      <c r="J144" s="10">
        <v>53</v>
      </c>
      <c r="K144" s="6">
        <f t="shared" ref="K144:K147" si="16">IF(C144=0,"-",(G144-C144)/C144)</f>
        <v>2.6923076923076925</v>
      </c>
      <c r="L144" s="6" t="str">
        <f t="shared" si="15"/>
        <v>-</v>
      </c>
      <c r="M144" s="6" t="str">
        <f t="shared" si="15"/>
        <v>-</v>
      </c>
      <c r="N144" s="6">
        <f t="shared" si="15"/>
        <v>3.0769230769230771</v>
      </c>
    </row>
    <row r="145" spans="2:14" ht="15" thickBot="1" x14ac:dyDescent="0.25">
      <c r="B145" s="4" t="s">
        <v>73</v>
      </c>
      <c r="C145" s="10">
        <v>91</v>
      </c>
      <c r="D145" s="10">
        <v>0</v>
      </c>
      <c r="E145" s="10">
        <v>2</v>
      </c>
      <c r="F145" s="10">
        <v>93</v>
      </c>
      <c r="G145" s="10">
        <v>199</v>
      </c>
      <c r="H145" s="10">
        <v>0</v>
      </c>
      <c r="I145" s="10">
        <v>11</v>
      </c>
      <c r="J145" s="10">
        <v>210</v>
      </c>
      <c r="K145" s="6">
        <f t="shared" si="16"/>
        <v>1.1868131868131868</v>
      </c>
      <c r="L145" s="6" t="str">
        <f t="shared" si="15"/>
        <v>-</v>
      </c>
      <c r="M145" s="6">
        <f t="shared" si="15"/>
        <v>4.5</v>
      </c>
      <c r="N145" s="6">
        <f t="shared" si="15"/>
        <v>1.2580645161290323</v>
      </c>
    </row>
    <row r="146" spans="2:14" ht="15" thickBot="1" x14ac:dyDescent="0.25">
      <c r="B146" s="4" t="s">
        <v>74</v>
      </c>
      <c r="C146" s="10">
        <v>33</v>
      </c>
      <c r="D146" s="10">
        <v>0</v>
      </c>
      <c r="E146" s="10">
        <v>9</v>
      </c>
      <c r="F146" s="10">
        <v>42</v>
      </c>
      <c r="G146" s="10">
        <v>62</v>
      </c>
      <c r="H146" s="10">
        <v>0</v>
      </c>
      <c r="I146" s="10">
        <v>5</v>
      </c>
      <c r="J146" s="10">
        <v>67</v>
      </c>
      <c r="K146" s="6">
        <f t="shared" si="16"/>
        <v>0.87878787878787878</v>
      </c>
      <c r="L146" s="6" t="str">
        <f t="shared" si="15"/>
        <v>-</v>
      </c>
      <c r="M146" s="6">
        <f t="shared" si="15"/>
        <v>-0.44444444444444442</v>
      </c>
      <c r="N146" s="6">
        <f t="shared" si="15"/>
        <v>0.59523809523809523</v>
      </c>
    </row>
    <row r="147" spans="2:14" ht="15" thickBot="1" x14ac:dyDescent="0.25">
      <c r="B147" s="4" t="s">
        <v>75</v>
      </c>
      <c r="C147" s="10">
        <v>4</v>
      </c>
      <c r="D147" s="10">
        <v>0</v>
      </c>
      <c r="E147" s="10">
        <v>0</v>
      </c>
      <c r="F147" s="10">
        <v>4</v>
      </c>
      <c r="G147" s="10">
        <v>1</v>
      </c>
      <c r="H147" s="10">
        <v>0</v>
      </c>
      <c r="I147" s="10">
        <v>2</v>
      </c>
      <c r="J147" s="10">
        <v>3</v>
      </c>
      <c r="K147" s="6">
        <f t="shared" si="16"/>
        <v>-0.75</v>
      </c>
      <c r="L147" s="6" t="str">
        <f t="shared" si="15"/>
        <v>-</v>
      </c>
      <c r="M147" s="6" t="str">
        <f t="shared" si="15"/>
        <v>-</v>
      </c>
      <c r="N147" s="6">
        <f t="shared" si="15"/>
        <v>-0.25</v>
      </c>
    </row>
    <row r="148" spans="2:14" ht="15" thickBot="1" x14ac:dyDescent="0.25">
      <c r="B148" s="7" t="s">
        <v>68</v>
      </c>
      <c r="C148" s="10">
        <v>157</v>
      </c>
      <c r="D148" s="10">
        <v>0</v>
      </c>
      <c r="E148" s="10">
        <v>11</v>
      </c>
      <c r="F148" s="10">
        <v>168</v>
      </c>
      <c r="G148" s="10">
        <v>377</v>
      </c>
      <c r="H148" s="10">
        <v>0</v>
      </c>
      <c r="I148" s="10">
        <v>27</v>
      </c>
      <c r="J148" s="10">
        <v>404</v>
      </c>
      <c r="K148" s="6">
        <f t="shared" ref="K148" si="17">IF(C148=0,"-",(G148-C148)/C148)</f>
        <v>1.4012738853503184</v>
      </c>
      <c r="L148" s="6" t="str">
        <f t="shared" ref="L148" si="18">IF(D148=0,"-",(H148-D148)/D148)</f>
        <v>-</v>
      </c>
      <c r="M148" s="6">
        <f t="shared" ref="M148" si="19">IF(E148=0,"-",(I148-E148)/E148)</f>
        <v>1.4545454545454546</v>
      </c>
      <c r="N148" s="6">
        <f t="shared" ref="N148" si="20">IF(F148=0,"-",(J148-F148)/F148)</f>
        <v>1.4047619047619047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0.14953271028037382</v>
      </c>
      <c r="D149" s="6" t="str">
        <f t="shared" si="21"/>
        <v>-</v>
      </c>
      <c r="E149" s="6" t="str">
        <f t="shared" si="21"/>
        <v>-</v>
      </c>
      <c r="F149" s="6">
        <f t="shared" si="21"/>
        <v>0.14678899082568808</v>
      </c>
      <c r="G149" s="6">
        <f t="shared" si="21"/>
        <v>0.25187969924812031</v>
      </c>
      <c r="H149" s="6" t="str">
        <f t="shared" si="21"/>
        <v>-</v>
      </c>
      <c r="I149" s="6">
        <f t="shared" si="21"/>
        <v>0.26666666666666666</v>
      </c>
      <c r="J149" s="6">
        <f t="shared" si="21"/>
        <v>0.25266903914590749</v>
      </c>
      <c r="K149" s="6">
        <f>IF(OR(C149="-",G149="-"),"-",(G149-C149)/C149)</f>
        <v>0.68444548872180477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0.72130782918149472</v>
      </c>
    </row>
    <row r="150" spans="2:14" ht="29.25" thickBot="1" x14ac:dyDescent="0.25">
      <c r="B150" s="7" t="s">
        <v>77</v>
      </c>
      <c r="C150" s="6">
        <f t="shared" si="21"/>
        <v>0.28260869565217389</v>
      </c>
      <c r="D150" s="6" t="str">
        <f t="shared" si="21"/>
        <v>-</v>
      </c>
      <c r="E150" s="6" t="str">
        <f t="shared" si="21"/>
        <v>-</v>
      </c>
      <c r="F150" s="6">
        <f t="shared" si="21"/>
        <v>0.23636363636363636</v>
      </c>
      <c r="G150" s="6">
        <f t="shared" si="21"/>
        <v>0.43636363636363634</v>
      </c>
      <c r="H150" s="6" t="str">
        <f t="shared" si="21"/>
        <v>-</v>
      </c>
      <c r="I150" s="6">
        <f t="shared" si="21"/>
        <v>0.5</v>
      </c>
      <c r="J150" s="6">
        <f t="shared" si="21"/>
        <v>0.44166666666666665</v>
      </c>
      <c r="K150" s="6">
        <f>IF(OR(C150="-",G150="-"),"-",(G150-C150)/C150)</f>
        <v>0.54405594405594415</v>
      </c>
      <c r="L150" s="6" t="str">
        <f t="shared" si="22"/>
        <v>-</v>
      </c>
      <c r="M150" s="6" t="str">
        <f t="shared" si="22"/>
        <v>-</v>
      </c>
      <c r="N150" s="6">
        <f t="shared" si="22"/>
        <v>0.86858974358974361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125</v>
      </c>
      <c r="D157" s="19">
        <v>265</v>
      </c>
      <c r="E157" s="18">
        <f>IF(C157=0,"-",(D157-C157)/C157)</f>
        <v>1.1200000000000001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27</v>
      </c>
      <c r="D158" s="19">
        <v>109</v>
      </c>
      <c r="E158" s="18">
        <f t="shared" ref="E158:E159" si="23">IF(C158=0,"-",(D158-C158)/C158)</f>
        <v>3.0370370370370372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5</v>
      </c>
      <c r="D159" s="19">
        <v>3</v>
      </c>
      <c r="E159" s="18">
        <f t="shared" si="23"/>
        <v>-0.4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0.79617834394904463</v>
      </c>
      <c r="D160" s="18">
        <f>IF(D157=0,"-",D157/(D157+D158+D159))</f>
        <v>0.70291777188328908</v>
      </c>
      <c r="E160" s="18">
        <f>IF(OR(C160="-",D160="-"),"-",(D160-C160)/C160)</f>
        <v>-0.11713527851458896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8</v>
      </c>
      <c r="D166" s="5">
        <v>31</v>
      </c>
      <c r="E166" s="6">
        <f>IF(C166=0,"-",(D166-C166)/C166)</f>
        <v>2.875</v>
      </c>
    </row>
    <row r="167" spans="2:14" ht="20.100000000000001" customHeight="1" thickBot="1" x14ac:dyDescent="0.25">
      <c r="B167" s="4" t="s">
        <v>41</v>
      </c>
      <c r="C167" s="5">
        <v>5</v>
      </c>
      <c r="D167" s="5">
        <v>16</v>
      </c>
      <c r="E167" s="6">
        <f t="shared" ref="E167:E168" si="24">IF(C167=0,"-",(D167-C167)/C167)</f>
        <v>2.2000000000000002</v>
      </c>
    </row>
    <row r="168" spans="2:14" ht="20.100000000000001" customHeight="1" thickBot="1" x14ac:dyDescent="0.25">
      <c r="B168" s="4" t="s">
        <v>42</v>
      </c>
      <c r="C168" s="5">
        <v>2</v>
      </c>
      <c r="D168" s="5">
        <v>7</v>
      </c>
      <c r="E168" s="6">
        <f t="shared" si="24"/>
        <v>2.5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0.875</v>
      </c>
      <c r="D169" s="6">
        <f>IF(D166=0,"-",(D167+D168)/D166)</f>
        <v>0.74193548387096775</v>
      </c>
      <c r="E169" s="6">
        <f t="shared" ref="E169:E171" si="25">IF(OR(C169="-",D169="-"),"-",(D169-C169)/C169)</f>
        <v>-0.15207373271889399</v>
      </c>
    </row>
    <row r="170" spans="2:14" ht="20.100000000000001" customHeight="1" thickBot="1" x14ac:dyDescent="0.25">
      <c r="B170" s="4" t="s">
        <v>39</v>
      </c>
      <c r="C170" s="6">
        <v>1</v>
      </c>
      <c r="D170" s="6">
        <v>0.76190476190476186</v>
      </c>
      <c r="E170" s="6">
        <f t="shared" si="25"/>
        <v>-0.23809523809523814</v>
      </c>
    </row>
    <row r="171" spans="2:14" ht="20.100000000000001" customHeight="1" thickBot="1" x14ac:dyDescent="0.25">
      <c r="B171" s="4" t="s">
        <v>40</v>
      </c>
      <c r="C171" s="6">
        <v>0.66666666666666663</v>
      </c>
      <c r="D171" s="6">
        <v>0.7</v>
      </c>
      <c r="E171" s="6">
        <f t="shared" si="25"/>
        <v>4.9999999999999989E-2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16</v>
      </c>
      <c r="D178" s="5">
        <v>31</v>
      </c>
      <c r="E178" s="6">
        <f>IF(C178=0,"-",(D178-C178)/C178)</f>
        <v>0.9375</v>
      </c>
      <c r="H178" s="13"/>
    </row>
    <row r="179" spans="2:8" ht="15" thickBot="1" x14ac:dyDescent="0.25">
      <c r="B179" s="4" t="s">
        <v>43</v>
      </c>
      <c r="C179" s="5">
        <v>12</v>
      </c>
      <c r="D179" s="5">
        <v>18</v>
      </c>
      <c r="E179" s="6">
        <f t="shared" ref="E179:E185" si="26">IF(C179=0,"-",(D179-C179)/C179)</f>
        <v>0.5</v>
      </c>
      <c r="H179" s="13"/>
    </row>
    <row r="180" spans="2:8" ht="15" thickBot="1" x14ac:dyDescent="0.25">
      <c r="B180" s="4" t="s">
        <v>47</v>
      </c>
      <c r="C180" s="5">
        <v>2</v>
      </c>
      <c r="D180" s="5">
        <v>4</v>
      </c>
      <c r="E180" s="6">
        <f t="shared" si="26"/>
        <v>1</v>
      </c>
      <c r="H180" s="13"/>
    </row>
    <row r="181" spans="2:8" ht="15" thickBot="1" x14ac:dyDescent="0.25">
      <c r="B181" s="4" t="s">
        <v>78</v>
      </c>
      <c r="C181" s="5">
        <v>2</v>
      </c>
      <c r="D181" s="5">
        <v>9</v>
      </c>
      <c r="E181" s="6">
        <f t="shared" si="26"/>
        <v>3.5</v>
      </c>
      <c r="H181" s="13"/>
    </row>
    <row r="182" spans="2:8" ht="15" thickBot="1" x14ac:dyDescent="0.25">
      <c r="B182" s="15" t="s">
        <v>79</v>
      </c>
      <c r="C182" s="5">
        <v>153</v>
      </c>
      <c r="D182" s="5">
        <v>393</v>
      </c>
      <c r="E182" s="6">
        <f t="shared" si="26"/>
        <v>1.5686274509803921</v>
      </c>
      <c r="H182" s="13"/>
    </row>
    <row r="183" spans="2:8" ht="15" thickBot="1" x14ac:dyDescent="0.25">
      <c r="B183" s="4" t="s">
        <v>47</v>
      </c>
      <c r="C183" s="5">
        <v>146</v>
      </c>
      <c r="D183" s="5">
        <v>367</v>
      </c>
      <c r="E183" s="6">
        <f t="shared" si="26"/>
        <v>1.5136986301369864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7</v>
      </c>
      <c r="D185" s="5">
        <v>26</v>
      </c>
      <c r="E185" s="6">
        <f t="shared" si="26"/>
        <v>2.7142857142857144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2</v>
      </c>
      <c r="E197" s="6">
        <f t="shared" ref="E197:E200" si="27">IF(C197=0,"-",(D197-C197)/C197)</f>
        <v>1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2</v>
      </c>
      <c r="E199" s="6">
        <f t="shared" si="27"/>
        <v>1</v>
      </c>
    </row>
    <row r="200" spans="2:5" ht="15" thickBot="1" x14ac:dyDescent="0.25">
      <c r="B200" s="4" t="s">
        <v>85</v>
      </c>
      <c r="C200" s="5">
        <v>1</v>
      </c>
      <c r="D200" s="5">
        <v>2</v>
      </c>
      <c r="E200" s="6">
        <f t="shared" si="27"/>
        <v>1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2</v>
      </c>
      <c r="E208" s="6">
        <f t="shared" si="28"/>
        <v>1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2</v>
      </c>
      <c r="E209" s="6">
        <f t="shared" si="28"/>
        <v>1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3</v>
      </c>
      <c r="D221" s="5">
        <v>3</v>
      </c>
      <c r="E221" s="6">
        <f t="shared" ref="E221:E223" si="30">IF(C221=0,"-",(D221-C221)/C221)</f>
        <v>0</v>
      </c>
    </row>
    <row r="222" spans="2:5" ht="15" thickBot="1" x14ac:dyDescent="0.25">
      <c r="B222" s="16" t="s">
        <v>92</v>
      </c>
      <c r="C222" s="5">
        <v>2</v>
      </c>
      <c r="D222" s="5">
        <v>2</v>
      </c>
      <c r="E222" s="6">
        <f t="shared" si="30"/>
        <v>0</v>
      </c>
    </row>
    <row r="223" spans="2:5" ht="15" thickBot="1" x14ac:dyDescent="0.25">
      <c r="B223" s="16" t="s">
        <v>93</v>
      </c>
      <c r="C223" s="5">
        <v>14</v>
      </c>
      <c r="D223" s="5">
        <v>8</v>
      </c>
      <c r="E223" s="6">
        <f t="shared" si="30"/>
        <v>-0.42857142857142855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4958</v>
      </c>
      <c r="D14" s="5">
        <v>5656</v>
      </c>
      <c r="E14" s="6">
        <f>IF(C14&gt;0,(D14-C14)/C14)</f>
        <v>0.14078257361839452</v>
      </c>
    </row>
    <row r="15" spans="1:5" ht="20.100000000000001" customHeight="1" thickBot="1" x14ac:dyDescent="0.25">
      <c r="B15" s="4" t="s">
        <v>17</v>
      </c>
      <c r="C15" s="5">
        <v>4510</v>
      </c>
      <c r="D15" s="5">
        <v>5589</v>
      </c>
      <c r="E15" s="6">
        <f t="shared" ref="E15:E25" si="0">IF(C15&gt;0,(D15-C15)/C15)</f>
        <v>0.23924611973392462</v>
      </c>
    </row>
    <row r="16" spans="1:5" ht="20.100000000000001" customHeight="1" thickBot="1" x14ac:dyDescent="0.25">
      <c r="B16" s="4" t="s">
        <v>18</v>
      </c>
      <c r="C16" s="5">
        <v>2851</v>
      </c>
      <c r="D16" s="5">
        <v>3450</v>
      </c>
      <c r="E16" s="6">
        <f t="shared" si="0"/>
        <v>0.21010171869519467</v>
      </c>
    </row>
    <row r="17" spans="2:5" ht="20.100000000000001" customHeight="1" thickBot="1" x14ac:dyDescent="0.25">
      <c r="B17" s="4" t="s">
        <v>19</v>
      </c>
      <c r="C17" s="5">
        <v>1659</v>
      </c>
      <c r="D17" s="5">
        <v>2139</v>
      </c>
      <c r="E17" s="6">
        <f t="shared" si="0"/>
        <v>0.28933092224231466</v>
      </c>
    </row>
    <row r="18" spans="2:5" ht="20.100000000000001" customHeight="1" thickBot="1" x14ac:dyDescent="0.25">
      <c r="B18" s="4" t="s">
        <v>100</v>
      </c>
      <c r="C18" s="5">
        <v>16</v>
      </c>
      <c r="D18" s="5">
        <v>16</v>
      </c>
      <c r="E18" s="6">
        <f>IF(C18=0,"-",(D18-C18)/C18)</f>
        <v>0</v>
      </c>
    </row>
    <row r="19" spans="2:5" ht="20.100000000000001" customHeight="1" thickBot="1" x14ac:dyDescent="0.25">
      <c r="B19" s="4" t="s">
        <v>101</v>
      </c>
      <c r="C19" s="5">
        <v>5</v>
      </c>
      <c r="D19" s="5">
        <v>12</v>
      </c>
      <c r="E19" s="6">
        <f>IF(C19=0,"-",(D19-C19)/C19)</f>
        <v>1.4</v>
      </c>
    </row>
    <row r="20" spans="2:5" ht="20.100000000000001" customHeight="1" thickBot="1" x14ac:dyDescent="0.25">
      <c r="B20" s="4" t="s">
        <v>20</v>
      </c>
      <c r="C20" s="6">
        <f>C17/C15</f>
        <v>0.36784922394678493</v>
      </c>
      <c r="D20" s="6">
        <f>D17/D15</f>
        <v>0.38271604938271603</v>
      </c>
      <c r="E20" s="6">
        <f t="shared" si="0"/>
        <v>4.0415541118775919E-2</v>
      </c>
    </row>
    <row r="21" spans="2:5" ht="30" customHeight="1" thickBot="1" x14ac:dyDescent="0.25">
      <c r="B21" s="4" t="s">
        <v>23</v>
      </c>
      <c r="C21" s="5">
        <v>426</v>
      </c>
      <c r="D21" s="5">
        <v>669</v>
      </c>
      <c r="E21" s="6">
        <f t="shared" si="0"/>
        <v>0.57042253521126762</v>
      </c>
    </row>
    <row r="22" spans="2:5" ht="20.100000000000001" customHeight="1" thickBot="1" x14ac:dyDescent="0.25">
      <c r="B22" s="4" t="s">
        <v>24</v>
      </c>
      <c r="C22" s="5">
        <v>242</v>
      </c>
      <c r="D22" s="5">
        <v>364</v>
      </c>
      <c r="E22" s="6">
        <f t="shared" si="0"/>
        <v>0.50413223140495866</v>
      </c>
    </row>
    <row r="23" spans="2:5" ht="20.100000000000001" customHeight="1" thickBot="1" x14ac:dyDescent="0.25">
      <c r="B23" s="4" t="s">
        <v>25</v>
      </c>
      <c r="C23" s="5">
        <v>184</v>
      </c>
      <c r="D23" s="5">
        <v>305</v>
      </c>
      <c r="E23" s="6">
        <f t="shared" si="0"/>
        <v>0.65760869565217395</v>
      </c>
    </row>
    <row r="24" spans="2:5" ht="20.100000000000001" customHeight="1" thickBot="1" x14ac:dyDescent="0.25">
      <c r="B24" s="4" t="s">
        <v>21</v>
      </c>
      <c r="C24" s="6">
        <f>C23/C21</f>
        <v>0.431924882629108</v>
      </c>
      <c r="D24" s="6">
        <f t="shared" ref="D24" si="1">D23/D21</f>
        <v>0.45590433482810166</v>
      </c>
      <c r="E24" s="6">
        <f t="shared" si="0"/>
        <v>5.5517644765061422E-2</v>
      </c>
    </row>
    <row r="25" spans="2:5" ht="20.100000000000001" customHeight="1" thickBot="1" x14ac:dyDescent="0.25">
      <c r="B25" s="7" t="s">
        <v>26</v>
      </c>
      <c r="C25" s="6">
        <v>0.17581255808441498</v>
      </c>
      <c r="D25" s="6">
        <v>0.21814221982834328</v>
      </c>
      <c r="E25" s="6">
        <f t="shared" si="0"/>
        <v>0.24076585998824984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950</v>
      </c>
      <c r="D34" s="5">
        <v>1240</v>
      </c>
      <c r="E34" s="6">
        <f>IF(C34&gt;0,(D34-C34)/C34,"-")</f>
        <v>0.30526315789473685</v>
      </c>
    </row>
    <row r="35" spans="2:5" ht="20.100000000000001" customHeight="1" thickBot="1" x14ac:dyDescent="0.25">
      <c r="B35" s="4" t="s">
        <v>29</v>
      </c>
      <c r="C35" s="5">
        <v>10</v>
      </c>
      <c r="D35" s="5">
        <v>13</v>
      </c>
      <c r="E35" s="6">
        <f t="shared" ref="E35:E37" si="2">IF(C35&gt;0,(D35-C35)/C35,"-")</f>
        <v>0.3</v>
      </c>
    </row>
    <row r="36" spans="2:5" ht="20.100000000000001" customHeight="1" thickBot="1" x14ac:dyDescent="0.25">
      <c r="B36" s="4" t="s">
        <v>28</v>
      </c>
      <c r="C36" s="5">
        <v>807</v>
      </c>
      <c r="D36" s="5">
        <v>1031</v>
      </c>
      <c r="E36" s="6">
        <f t="shared" si="2"/>
        <v>0.27757125154894674</v>
      </c>
    </row>
    <row r="37" spans="2:5" ht="20.100000000000001" customHeight="1" thickBot="1" x14ac:dyDescent="0.25">
      <c r="B37" s="4" t="s">
        <v>30</v>
      </c>
      <c r="C37" s="5">
        <v>133</v>
      </c>
      <c r="D37" s="5">
        <v>196</v>
      </c>
      <c r="E37" s="6">
        <f t="shared" si="2"/>
        <v>0.47368421052631576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388</v>
      </c>
      <c r="D44" s="5">
        <v>840</v>
      </c>
      <c r="E44" s="6">
        <f>IF(C44&gt;0,(D44-C44)/C44,"-")</f>
        <v>1.1649484536082475</v>
      </c>
    </row>
    <row r="45" spans="2:5" ht="20.100000000000001" customHeight="1" thickBot="1" x14ac:dyDescent="0.25">
      <c r="B45" s="4" t="s">
        <v>34</v>
      </c>
      <c r="C45" s="5">
        <v>38</v>
      </c>
      <c r="D45" s="5">
        <v>80</v>
      </c>
      <c r="E45" s="6">
        <f t="shared" ref="E45:E51" si="3">IF(C45&gt;0,(D45-C45)/C45,"-")</f>
        <v>1.1052631578947369</v>
      </c>
    </row>
    <row r="46" spans="2:5" ht="20.100000000000001" customHeight="1" thickBot="1" x14ac:dyDescent="0.25">
      <c r="B46" s="4" t="s">
        <v>31</v>
      </c>
      <c r="C46" s="5">
        <v>149</v>
      </c>
      <c r="D46" s="5">
        <v>129</v>
      </c>
      <c r="E46" s="6">
        <f t="shared" si="3"/>
        <v>-0.13422818791946309</v>
      </c>
    </row>
    <row r="47" spans="2:5" ht="20.100000000000001" customHeight="1" thickBot="1" x14ac:dyDescent="0.25">
      <c r="B47" s="4" t="s">
        <v>32</v>
      </c>
      <c r="C47" s="5">
        <v>1181</v>
      </c>
      <c r="D47" s="5">
        <v>1666</v>
      </c>
      <c r="E47" s="6">
        <f t="shared" si="3"/>
        <v>0.41066892464013549</v>
      </c>
    </row>
    <row r="48" spans="2:5" ht="20.100000000000001" customHeight="1" thickBot="1" x14ac:dyDescent="0.25">
      <c r="B48" s="4" t="s">
        <v>35</v>
      </c>
      <c r="C48" s="5">
        <v>589</v>
      </c>
      <c r="D48" s="5">
        <v>1258</v>
      </c>
      <c r="E48" s="6">
        <f t="shared" si="3"/>
        <v>1.1358234295415959</v>
      </c>
    </row>
    <row r="49" spans="2:5" ht="20.100000000000001" customHeight="1" thickBot="1" x14ac:dyDescent="0.25">
      <c r="B49" s="4" t="s">
        <v>67</v>
      </c>
      <c r="C49" s="5">
        <v>1378</v>
      </c>
      <c r="D49" s="5">
        <v>1476</v>
      </c>
      <c r="E49" s="6">
        <f t="shared" si="3"/>
        <v>7.1117561683599423E-2</v>
      </c>
    </row>
    <row r="50" spans="2:5" ht="20.100000000000001" customHeight="1" collapsed="1" thickBot="1" x14ac:dyDescent="0.25">
      <c r="B50" s="4" t="s">
        <v>36</v>
      </c>
      <c r="C50" s="6">
        <f>C44/(C44+C45)</f>
        <v>0.91079812206572774</v>
      </c>
      <c r="D50" s="6">
        <f>D44/(D44+D45)</f>
        <v>0.91304347826086951</v>
      </c>
      <c r="E50" s="6">
        <f t="shared" si="3"/>
        <v>2.4652622142535903E-3</v>
      </c>
    </row>
    <row r="51" spans="2:5" ht="20.100000000000001" customHeight="1" thickBot="1" x14ac:dyDescent="0.25">
      <c r="B51" s="4" t="s">
        <v>37</v>
      </c>
      <c r="C51" s="6">
        <f>C47/(C46+C47)</f>
        <v>0.88796992481203008</v>
      </c>
      <c r="D51" s="6">
        <f t="shared" ref="D51" si="4">D47/(D46+D47)</f>
        <v>0.92813370473537604</v>
      </c>
      <c r="E51" s="6">
        <f t="shared" si="3"/>
        <v>4.52310138002118E-2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433</v>
      </c>
      <c r="D58" s="5">
        <v>922</v>
      </c>
      <c r="E58" s="6">
        <f>IF(C58&gt;0,(D58-C58)/C58,"-")</f>
        <v>1.1293302540415704</v>
      </c>
    </row>
    <row r="59" spans="2:5" ht="20.100000000000001" customHeight="1" thickBot="1" x14ac:dyDescent="0.25">
      <c r="B59" s="4" t="s">
        <v>41</v>
      </c>
      <c r="C59" s="5">
        <v>261</v>
      </c>
      <c r="D59" s="5">
        <v>533</v>
      </c>
      <c r="E59" s="6">
        <f t="shared" ref="E59:E63" si="5">IF(C59&gt;0,(D59-C59)/C59,"-")</f>
        <v>1.0421455938697317</v>
      </c>
    </row>
    <row r="60" spans="2:5" ht="20.100000000000001" customHeight="1" thickBot="1" x14ac:dyDescent="0.25">
      <c r="B60" s="4" t="s">
        <v>42</v>
      </c>
      <c r="C60" s="5">
        <v>128</v>
      </c>
      <c r="D60" s="5">
        <v>307</v>
      </c>
      <c r="E60" s="6">
        <f t="shared" si="5"/>
        <v>1.3984375</v>
      </c>
    </row>
    <row r="61" spans="2:5" ht="20.100000000000001" customHeight="1" collapsed="1" thickBot="1" x14ac:dyDescent="0.25">
      <c r="B61" s="4" t="s">
        <v>98</v>
      </c>
      <c r="C61" s="6">
        <f>(C59+C60)/C58</f>
        <v>0.89838337182448036</v>
      </c>
      <c r="D61" s="6">
        <f>(D59+D60)/D58</f>
        <v>0.91106290672451196</v>
      </c>
      <c r="E61" s="6">
        <f t="shared" si="5"/>
        <v>1.4113723937567305E-2</v>
      </c>
    </row>
    <row r="62" spans="2:5" ht="20.100000000000001" customHeight="1" thickBot="1" x14ac:dyDescent="0.25">
      <c r="B62" s="4" t="s">
        <v>39</v>
      </c>
      <c r="C62" s="6">
        <v>0.86423841059602646</v>
      </c>
      <c r="D62" s="6">
        <v>0.90646258503401356</v>
      </c>
      <c r="E62" s="6">
        <f t="shared" si="5"/>
        <v>4.8857090729011891E-2</v>
      </c>
    </row>
    <row r="63" spans="2:5" ht="20.100000000000001" customHeight="1" thickBot="1" x14ac:dyDescent="0.25">
      <c r="B63" s="4" t="s">
        <v>40</v>
      </c>
      <c r="C63" s="6">
        <v>0.97709923664122134</v>
      </c>
      <c r="D63" s="6">
        <v>0.91916167664670656</v>
      </c>
      <c r="E63" s="6">
        <f t="shared" si="5"/>
        <v>-5.929547155688622E-2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5485</v>
      </c>
      <c r="D70" s="5">
        <v>7124</v>
      </c>
      <c r="E70" s="6">
        <f>IF(C70&gt;0,(D70-C70)/C70,"-")</f>
        <v>0.29881494986326346</v>
      </c>
    </row>
    <row r="71" spans="2:10" ht="20.100000000000001" customHeight="1" thickBot="1" x14ac:dyDescent="0.25">
      <c r="B71" s="4" t="s">
        <v>45</v>
      </c>
      <c r="C71" s="5">
        <v>813</v>
      </c>
      <c r="D71" s="5">
        <v>1679</v>
      </c>
      <c r="E71" s="6">
        <f t="shared" ref="E71:E77" si="6">IF(C71&gt;0,(D71-C71)/C71,"-")</f>
        <v>1.0651906519065191</v>
      </c>
    </row>
    <row r="72" spans="2:10" ht="20.100000000000001" customHeight="1" thickBot="1" x14ac:dyDescent="0.25">
      <c r="B72" s="4" t="s">
        <v>43</v>
      </c>
      <c r="C72" s="5">
        <v>8</v>
      </c>
      <c r="D72" s="5">
        <v>14</v>
      </c>
      <c r="E72" s="6">
        <f t="shared" si="6"/>
        <v>0.75</v>
      </c>
    </row>
    <row r="73" spans="2:10" ht="20.100000000000001" customHeight="1" thickBot="1" x14ac:dyDescent="0.25">
      <c r="B73" s="4" t="s">
        <v>46</v>
      </c>
      <c r="C73" s="5">
        <v>3724</v>
      </c>
      <c r="D73" s="5">
        <v>3988</v>
      </c>
      <c r="E73" s="6">
        <f t="shared" si="6"/>
        <v>7.0891514500537059E-2</v>
      </c>
    </row>
    <row r="74" spans="2:10" ht="20.100000000000001" customHeight="1" thickBot="1" x14ac:dyDescent="0.25">
      <c r="B74" s="4" t="s">
        <v>47</v>
      </c>
      <c r="C74" s="5">
        <v>744</v>
      </c>
      <c r="D74" s="5">
        <v>1177</v>
      </c>
      <c r="E74" s="6">
        <f t="shared" si="6"/>
        <v>0.581989247311828</v>
      </c>
    </row>
    <row r="75" spans="2:10" ht="20.100000000000001" customHeight="1" thickBot="1" x14ac:dyDescent="0.25">
      <c r="B75" s="4" t="s">
        <v>48</v>
      </c>
      <c r="C75" s="5">
        <v>190</v>
      </c>
      <c r="D75" s="5">
        <v>256</v>
      </c>
      <c r="E75" s="6">
        <f t="shared" si="6"/>
        <v>0.3473684210526316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6</v>
      </c>
      <c r="D77" s="5">
        <v>10</v>
      </c>
      <c r="E77" s="6">
        <f t="shared" si="6"/>
        <v>0.66666666666666663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120</v>
      </c>
      <c r="D90" s="5">
        <v>442</v>
      </c>
      <c r="E90" s="6">
        <f>IF(C90&gt;0,(D90-C90)/C90,"-")</f>
        <v>2.6833333333333331</v>
      </c>
    </row>
    <row r="91" spans="2:5" ht="29.25" thickBot="1" x14ac:dyDescent="0.25">
      <c r="B91" s="4" t="s">
        <v>52</v>
      </c>
      <c r="C91" s="5">
        <v>52</v>
      </c>
      <c r="D91" s="5">
        <v>261</v>
      </c>
      <c r="E91" s="6">
        <f t="shared" ref="E91:E93" si="7">IF(C91&gt;0,(D91-C91)/C91,"-")</f>
        <v>4.0192307692307692</v>
      </c>
    </row>
    <row r="92" spans="2:5" ht="29.25" customHeight="1" thickBot="1" x14ac:dyDescent="0.25">
      <c r="B92" s="4" t="s">
        <v>53</v>
      </c>
      <c r="C92" s="5">
        <v>74</v>
      </c>
      <c r="D92" s="5">
        <v>326</v>
      </c>
      <c r="E92" s="6">
        <f t="shared" si="7"/>
        <v>3.4054054054054053</v>
      </c>
    </row>
    <row r="93" spans="2:5" ht="29.25" customHeight="1" thickBot="1" x14ac:dyDescent="0.25">
      <c r="B93" s="4" t="s">
        <v>54</v>
      </c>
      <c r="C93" s="6">
        <f>(C90+C91)/(C90+C91+C92)</f>
        <v>0.69918699186991873</v>
      </c>
      <c r="D93" s="6">
        <f>(D90+D91)/(D90+D91+D92)</f>
        <v>0.68318756073858111</v>
      </c>
      <c r="E93" s="6">
        <f t="shared" si="7"/>
        <v>-2.2882907315750309E-2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248</v>
      </c>
      <c r="D100" s="5">
        <v>1038</v>
      </c>
      <c r="E100" s="6">
        <f>IF(C100&gt;0,(D100-C100)/C100,"-")</f>
        <v>3.185483870967742</v>
      </c>
    </row>
    <row r="101" spans="2:5" ht="20.100000000000001" customHeight="1" thickBot="1" x14ac:dyDescent="0.25">
      <c r="B101" s="4" t="s">
        <v>41</v>
      </c>
      <c r="C101" s="5">
        <v>127</v>
      </c>
      <c r="D101" s="5">
        <v>474</v>
      </c>
      <c r="E101" s="6">
        <f t="shared" ref="E101:E105" si="8">IF(C101&gt;0,(D101-C101)/C101,"-")</f>
        <v>2.7322834645669292</v>
      </c>
    </row>
    <row r="102" spans="2:5" ht="20.100000000000001" customHeight="1" thickBot="1" x14ac:dyDescent="0.25">
      <c r="B102" s="4" t="s">
        <v>42</v>
      </c>
      <c r="C102" s="5">
        <v>45</v>
      </c>
      <c r="D102" s="5">
        <v>230</v>
      </c>
      <c r="E102" s="6">
        <f t="shared" si="8"/>
        <v>4.1111111111111107</v>
      </c>
    </row>
    <row r="103" spans="2:5" ht="20.100000000000001" customHeight="1" thickBot="1" x14ac:dyDescent="0.25">
      <c r="B103" s="4" t="s">
        <v>98</v>
      </c>
      <c r="C103" s="6">
        <f>(C101+C102)/C100</f>
        <v>0.69354838709677424</v>
      </c>
      <c r="D103" s="6">
        <f>(D101+D102)/D100</f>
        <v>0.67822736030828512</v>
      </c>
      <c r="E103" s="6">
        <f t="shared" si="8"/>
        <v>-2.2090782811309898E-2</v>
      </c>
    </row>
    <row r="104" spans="2:5" ht="20.100000000000001" customHeight="1" thickBot="1" x14ac:dyDescent="0.25">
      <c r="B104" s="4" t="s">
        <v>39</v>
      </c>
      <c r="C104" s="6">
        <v>0.70949720670391059</v>
      </c>
      <c r="D104" s="6">
        <v>0.66854724964739065</v>
      </c>
      <c r="E104" s="6">
        <f t="shared" si="8"/>
        <v>-5.7716868607221014E-2</v>
      </c>
    </row>
    <row r="105" spans="2:5" ht="20.100000000000001" customHeight="1" thickBot="1" x14ac:dyDescent="0.25">
      <c r="B105" s="4" t="s">
        <v>40</v>
      </c>
      <c r="C105" s="6">
        <v>0.65217391304347827</v>
      </c>
      <c r="D105" s="6">
        <v>0.69908814589665658</v>
      </c>
      <c r="E105" s="6">
        <f t="shared" si="8"/>
        <v>7.1935157041540063E-2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409</v>
      </c>
      <c r="D112" s="5">
        <v>1091</v>
      </c>
      <c r="E112" s="6">
        <f>IF(C112&gt;0,(D112-C112)/C112,"-")</f>
        <v>1.6674816625916871</v>
      </c>
    </row>
    <row r="113" spans="2:14" ht="15" thickBot="1" x14ac:dyDescent="0.25">
      <c r="B113" s="4" t="s">
        <v>56</v>
      </c>
      <c r="C113" s="5">
        <v>282</v>
      </c>
      <c r="D113" s="5">
        <v>716</v>
      </c>
      <c r="E113" s="6">
        <f t="shared" ref="E113:E114" si="9">IF(C113&gt;0,(D113-C113)/C113,"-")</f>
        <v>1.5390070921985815</v>
      </c>
    </row>
    <row r="114" spans="2:14" ht="15" thickBot="1" x14ac:dyDescent="0.25">
      <c r="B114" s="4" t="s">
        <v>57</v>
      </c>
      <c r="C114" s="5">
        <v>127</v>
      </c>
      <c r="D114" s="5">
        <v>375</v>
      </c>
      <c r="E114" s="6">
        <f t="shared" si="9"/>
        <v>1.9527559055118111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5</v>
      </c>
      <c r="D128" s="10">
        <v>0</v>
      </c>
      <c r="E128" s="10">
        <v>0</v>
      </c>
      <c r="F128" s="10">
        <v>5</v>
      </c>
      <c r="G128" s="10">
        <v>10</v>
      </c>
      <c r="H128" s="10">
        <v>25</v>
      </c>
      <c r="I128" s="10">
        <v>4</v>
      </c>
      <c r="J128" s="10">
        <v>39</v>
      </c>
      <c r="K128" s="6">
        <f>IF(C128=0,"-",(G128-C128)/C128)</f>
        <v>1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6.8</v>
      </c>
    </row>
    <row r="129" spans="2:14" ht="15" thickBot="1" x14ac:dyDescent="0.25">
      <c r="B129" s="4" t="s">
        <v>64</v>
      </c>
      <c r="C129" s="10">
        <v>2</v>
      </c>
      <c r="D129" s="10">
        <v>0</v>
      </c>
      <c r="E129" s="10">
        <v>0</v>
      </c>
      <c r="F129" s="10">
        <v>2</v>
      </c>
      <c r="G129" s="10">
        <v>10</v>
      </c>
      <c r="H129" s="10">
        <v>6</v>
      </c>
      <c r="I129" s="10">
        <v>0</v>
      </c>
      <c r="J129" s="10">
        <v>16</v>
      </c>
      <c r="K129" s="6">
        <f t="shared" ref="K129:K133" si="11">IF(C129=0,"-",(G129-C129)/C129)</f>
        <v>4</v>
      </c>
      <c r="L129" s="6" t="str">
        <f t="shared" si="10"/>
        <v>-</v>
      </c>
      <c r="M129" s="6" t="str">
        <f t="shared" si="10"/>
        <v>-</v>
      </c>
      <c r="N129" s="6">
        <f t="shared" si="10"/>
        <v>7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7</v>
      </c>
      <c r="D133" s="10">
        <v>0</v>
      </c>
      <c r="E133" s="10">
        <v>0</v>
      </c>
      <c r="F133" s="10">
        <v>7</v>
      </c>
      <c r="G133" s="10">
        <v>20</v>
      </c>
      <c r="H133" s="10">
        <v>31</v>
      </c>
      <c r="I133" s="10">
        <v>4</v>
      </c>
      <c r="J133" s="10">
        <v>55</v>
      </c>
      <c r="K133" s="6">
        <f t="shared" si="11"/>
        <v>1.8571428571428572</v>
      </c>
      <c r="L133" s="6" t="str">
        <f t="shared" si="10"/>
        <v>-</v>
      </c>
      <c r="M133" s="6" t="str">
        <f t="shared" si="10"/>
        <v>-</v>
      </c>
      <c r="N133" s="6">
        <f t="shared" si="10"/>
        <v>6.8571428571428568</v>
      </c>
    </row>
    <row r="134" spans="2:14" ht="15" thickBot="1" x14ac:dyDescent="0.25">
      <c r="B134" s="4" t="s">
        <v>36</v>
      </c>
      <c r="C134" s="6">
        <f>IF(C128=0,"-",C128/(C128+C129))</f>
        <v>0.7142857142857143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0.7142857142857143</v>
      </c>
      <c r="G134" s="6">
        <f t="shared" si="12"/>
        <v>0.5</v>
      </c>
      <c r="H134" s="6">
        <f t="shared" si="12"/>
        <v>0.80645161290322576</v>
      </c>
      <c r="I134" s="6">
        <f t="shared" si="12"/>
        <v>1</v>
      </c>
      <c r="J134" s="6">
        <f t="shared" si="12"/>
        <v>0.70909090909090911</v>
      </c>
      <c r="K134" s="6">
        <f>IF(OR(C134="-",G134="-"),"-",(G134-C134)/C134)</f>
        <v>-0.3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-7.2727272727272753E-3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6</v>
      </c>
      <c r="D143" s="10">
        <v>0</v>
      </c>
      <c r="E143" s="10">
        <v>0</v>
      </c>
      <c r="F143" s="10">
        <v>6</v>
      </c>
      <c r="G143" s="10">
        <v>32</v>
      </c>
      <c r="H143" s="10">
        <v>0</v>
      </c>
      <c r="I143" s="10">
        <v>1</v>
      </c>
      <c r="J143" s="10">
        <v>33</v>
      </c>
      <c r="K143" s="6">
        <f>IF(C143=0,"-",(G143-C143)/C143)</f>
        <v>4.333333333333333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4.5</v>
      </c>
    </row>
    <row r="144" spans="2:14" ht="15" thickBot="1" x14ac:dyDescent="0.25">
      <c r="B144" s="4" t="s">
        <v>72</v>
      </c>
      <c r="C144" s="10">
        <v>24</v>
      </c>
      <c r="D144" s="10">
        <v>0</v>
      </c>
      <c r="E144" s="10">
        <v>7</v>
      </c>
      <c r="F144" s="10">
        <v>31</v>
      </c>
      <c r="G144" s="10">
        <v>3</v>
      </c>
      <c r="H144" s="10">
        <v>0</v>
      </c>
      <c r="I144" s="10">
        <v>5</v>
      </c>
      <c r="J144" s="10">
        <v>8</v>
      </c>
      <c r="K144" s="6">
        <f t="shared" ref="K144:K147" si="16">IF(C144=0,"-",(G144-C144)/C144)</f>
        <v>-0.875</v>
      </c>
      <c r="L144" s="6" t="str">
        <f t="shared" si="15"/>
        <v>-</v>
      </c>
      <c r="M144" s="6">
        <f t="shared" si="15"/>
        <v>-0.2857142857142857</v>
      </c>
      <c r="N144" s="6">
        <f t="shared" si="15"/>
        <v>-0.74193548387096775</v>
      </c>
    </row>
    <row r="145" spans="2:14" ht="15" thickBot="1" x14ac:dyDescent="0.25">
      <c r="B145" s="4" t="s">
        <v>73</v>
      </c>
      <c r="C145" s="10">
        <v>173</v>
      </c>
      <c r="D145" s="10">
        <v>0</v>
      </c>
      <c r="E145" s="10">
        <v>13</v>
      </c>
      <c r="F145" s="10">
        <v>186</v>
      </c>
      <c r="G145" s="10">
        <v>213</v>
      </c>
      <c r="H145" s="10">
        <v>0</v>
      </c>
      <c r="I145" s="10">
        <v>19</v>
      </c>
      <c r="J145" s="10">
        <v>232</v>
      </c>
      <c r="K145" s="6">
        <f t="shared" si="16"/>
        <v>0.23121387283236994</v>
      </c>
      <c r="L145" s="6" t="str">
        <f t="shared" si="15"/>
        <v>-</v>
      </c>
      <c r="M145" s="6">
        <f t="shared" si="15"/>
        <v>0.46153846153846156</v>
      </c>
      <c r="N145" s="6">
        <f t="shared" si="15"/>
        <v>0.24731182795698925</v>
      </c>
    </row>
    <row r="146" spans="2:14" ht="15" thickBot="1" x14ac:dyDescent="0.25">
      <c r="B146" s="4" t="s">
        <v>74</v>
      </c>
      <c r="C146" s="10">
        <v>22</v>
      </c>
      <c r="D146" s="10">
        <v>0</v>
      </c>
      <c r="E146" s="10">
        <v>12</v>
      </c>
      <c r="F146" s="10">
        <v>34</v>
      </c>
      <c r="G146" s="10">
        <v>37</v>
      </c>
      <c r="H146" s="10">
        <v>0</v>
      </c>
      <c r="I146" s="10">
        <v>16</v>
      </c>
      <c r="J146" s="10">
        <v>53</v>
      </c>
      <c r="K146" s="6">
        <f t="shared" si="16"/>
        <v>0.68181818181818177</v>
      </c>
      <c r="L146" s="6" t="str">
        <f t="shared" si="15"/>
        <v>-</v>
      </c>
      <c r="M146" s="6">
        <f t="shared" si="15"/>
        <v>0.33333333333333331</v>
      </c>
      <c r="N146" s="6">
        <f t="shared" si="15"/>
        <v>0.55882352941176472</v>
      </c>
    </row>
    <row r="147" spans="2:14" ht="15" thickBot="1" x14ac:dyDescent="0.25">
      <c r="B147" s="4" t="s">
        <v>75</v>
      </c>
      <c r="C147" s="10">
        <v>5</v>
      </c>
      <c r="D147" s="10">
        <v>0</v>
      </c>
      <c r="E147" s="10">
        <v>0</v>
      </c>
      <c r="F147" s="10">
        <v>5</v>
      </c>
      <c r="G147" s="10">
        <v>0</v>
      </c>
      <c r="H147" s="10">
        <v>0</v>
      </c>
      <c r="I147" s="10">
        <v>0</v>
      </c>
      <c r="J147" s="10">
        <v>0</v>
      </c>
      <c r="K147" s="6">
        <f t="shared" si="16"/>
        <v>-1</v>
      </c>
      <c r="L147" s="6" t="str">
        <f t="shared" si="15"/>
        <v>-</v>
      </c>
      <c r="M147" s="6" t="str">
        <f t="shared" si="15"/>
        <v>-</v>
      </c>
      <c r="N147" s="6">
        <f t="shared" si="15"/>
        <v>-1</v>
      </c>
    </row>
    <row r="148" spans="2:14" ht="15" thickBot="1" x14ac:dyDescent="0.25">
      <c r="B148" s="7" t="s">
        <v>68</v>
      </c>
      <c r="C148" s="10">
        <v>230</v>
      </c>
      <c r="D148" s="10">
        <v>0</v>
      </c>
      <c r="E148" s="10">
        <v>32</v>
      </c>
      <c r="F148" s="10">
        <v>262</v>
      </c>
      <c r="G148" s="10">
        <v>285</v>
      </c>
      <c r="H148" s="10">
        <v>0</v>
      </c>
      <c r="I148" s="10">
        <v>41</v>
      </c>
      <c r="J148" s="10">
        <v>326</v>
      </c>
      <c r="K148" s="6">
        <f t="shared" ref="K148" si="17">IF(C148=0,"-",(G148-C148)/C148)</f>
        <v>0.2391304347826087</v>
      </c>
      <c r="L148" s="6" t="str">
        <f t="shared" ref="L148" si="18">IF(D148=0,"-",(H148-D148)/D148)</f>
        <v>-</v>
      </c>
      <c r="M148" s="6">
        <f t="shared" ref="M148" si="19">IF(E148=0,"-",(I148-E148)/E148)</f>
        <v>0.28125</v>
      </c>
      <c r="N148" s="6">
        <f t="shared" ref="N148" si="20">IF(F148=0,"-",(J148-F148)/F148)</f>
        <v>0.24427480916030533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3.3519553072625698E-2</v>
      </c>
      <c r="D149" s="6" t="str">
        <f t="shared" si="21"/>
        <v>-</v>
      </c>
      <c r="E149" s="6" t="str">
        <f t="shared" si="21"/>
        <v>-</v>
      </c>
      <c r="F149" s="6">
        <f t="shared" si="21"/>
        <v>3.125E-2</v>
      </c>
      <c r="G149" s="6">
        <f t="shared" si="21"/>
        <v>0.1306122448979592</v>
      </c>
      <c r="H149" s="6" t="str">
        <f t="shared" si="21"/>
        <v>-</v>
      </c>
      <c r="I149" s="6">
        <f t="shared" si="21"/>
        <v>0.05</v>
      </c>
      <c r="J149" s="6">
        <f t="shared" si="21"/>
        <v>0.12452830188679245</v>
      </c>
      <c r="K149" s="6">
        <f>IF(OR(C149="-",G149="-"),"-",(G149-C149)/C149)</f>
        <v>2.896598639455783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2.9849056603773585</v>
      </c>
    </row>
    <row r="150" spans="2:14" ht="29.25" thickBot="1" x14ac:dyDescent="0.25">
      <c r="B150" s="7" t="s">
        <v>77</v>
      </c>
      <c r="C150" s="6">
        <f t="shared" si="21"/>
        <v>0.52173913043478259</v>
      </c>
      <c r="D150" s="6" t="str">
        <f t="shared" si="21"/>
        <v>-</v>
      </c>
      <c r="E150" s="6">
        <f t="shared" si="21"/>
        <v>0.36842105263157893</v>
      </c>
      <c r="F150" s="6">
        <f t="shared" si="21"/>
        <v>0.47692307692307695</v>
      </c>
      <c r="G150" s="6">
        <f t="shared" si="21"/>
        <v>7.4999999999999997E-2</v>
      </c>
      <c r="H150" s="6" t="str">
        <f t="shared" si="21"/>
        <v>-</v>
      </c>
      <c r="I150" s="6">
        <f t="shared" si="21"/>
        <v>0.23809523809523808</v>
      </c>
      <c r="J150" s="6">
        <f t="shared" si="21"/>
        <v>0.13114754098360656</v>
      </c>
      <c r="K150" s="6">
        <f>IF(OR(C150="-",G150="-"),"-",(G150-C150)/C150)</f>
        <v>-0.85624999999999996</v>
      </c>
      <c r="L150" s="6" t="str">
        <f t="shared" si="22"/>
        <v>-</v>
      </c>
      <c r="M150" s="6">
        <f t="shared" si="22"/>
        <v>-0.35374149659863946</v>
      </c>
      <c r="N150" s="6">
        <f t="shared" si="22"/>
        <v>-0.72501322051824435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195</v>
      </c>
      <c r="D157" s="19">
        <v>250</v>
      </c>
      <c r="E157" s="18">
        <f>IF(C157=0,"-",(D157-C157)/C157)</f>
        <v>0.28205128205128205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30</v>
      </c>
      <c r="D158" s="19">
        <v>34</v>
      </c>
      <c r="E158" s="18">
        <f t="shared" ref="E158:E159" si="23">IF(C158=0,"-",(D158-C158)/C158)</f>
        <v>0.13333333333333333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3</v>
      </c>
      <c r="D159" s="19">
        <v>1</v>
      </c>
      <c r="E159" s="18">
        <f t="shared" si="23"/>
        <v>-0.66666666666666663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0.85526315789473684</v>
      </c>
      <c r="D160" s="18">
        <f>IF(D157=0,"-",D157/(D157+D158+D159))</f>
        <v>0.8771929824561403</v>
      </c>
      <c r="E160" s="18">
        <f>IF(OR(C160="-",D160="-"),"-",(D160-C160)/C160)</f>
        <v>2.5641025641025592E-2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7</v>
      </c>
      <c r="D166" s="5">
        <v>55</v>
      </c>
      <c r="E166" s="6">
        <f>IF(C166=0,"-",(D166-C166)/C166)</f>
        <v>6.8571428571428568</v>
      </c>
    </row>
    <row r="167" spans="2:14" ht="20.100000000000001" customHeight="1" thickBot="1" x14ac:dyDescent="0.25">
      <c r="B167" s="4" t="s">
        <v>41</v>
      </c>
      <c r="C167" s="5">
        <v>2</v>
      </c>
      <c r="D167" s="5">
        <v>28</v>
      </c>
      <c r="E167" s="6">
        <f t="shared" ref="E167:E168" si="24">IF(C167=0,"-",(D167-C167)/C167)</f>
        <v>13</v>
      </c>
    </row>
    <row r="168" spans="2:14" ht="20.100000000000001" customHeight="1" thickBot="1" x14ac:dyDescent="0.25">
      <c r="B168" s="4" t="s">
        <v>42</v>
      </c>
      <c r="C168" s="5">
        <v>3</v>
      </c>
      <c r="D168" s="5">
        <v>11</v>
      </c>
      <c r="E168" s="6">
        <f t="shared" si="24"/>
        <v>2.6666666666666665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0.7142857142857143</v>
      </c>
      <c r="D169" s="6">
        <f>IF(D166=0,"-",(D167+D168)/D166)</f>
        <v>0.70909090909090911</v>
      </c>
      <c r="E169" s="6">
        <f t="shared" ref="E169:E171" si="25">IF(OR(C169="-",D169="-"),"-",(D169-C169)/C169)</f>
        <v>-7.2727272727272753E-3</v>
      </c>
    </row>
    <row r="170" spans="2:14" ht="20.100000000000001" customHeight="1" thickBot="1" x14ac:dyDescent="0.25">
      <c r="B170" s="4" t="s">
        <v>39</v>
      </c>
      <c r="C170" s="6">
        <v>0.5</v>
      </c>
      <c r="D170" s="6">
        <v>0.77777777777777779</v>
      </c>
      <c r="E170" s="6">
        <f t="shared" si="25"/>
        <v>0.55555555555555558</v>
      </c>
    </row>
    <row r="171" spans="2:14" ht="20.100000000000001" customHeight="1" thickBot="1" x14ac:dyDescent="0.25">
      <c r="B171" s="4" t="s">
        <v>40</v>
      </c>
      <c r="C171" s="6">
        <v>1</v>
      </c>
      <c r="D171" s="6">
        <v>0.57894736842105265</v>
      </c>
      <c r="E171" s="6">
        <f t="shared" si="25"/>
        <v>-0.42105263157894735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6</v>
      </c>
      <c r="D178" s="5">
        <v>55</v>
      </c>
      <c r="E178" s="6">
        <f>IF(C178=0,"-",(D178-C178)/C178)</f>
        <v>8.1666666666666661</v>
      </c>
      <c r="H178" s="13"/>
    </row>
    <row r="179" spans="2:8" ht="15" thickBot="1" x14ac:dyDescent="0.25">
      <c r="B179" s="4" t="s">
        <v>43</v>
      </c>
      <c r="C179" s="5">
        <v>4</v>
      </c>
      <c r="D179" s="5">
        <v>13</v>
      </c>
      <c r="E179" s="6">
        <f t="shared" ref="E179:E185" si="26">IF(C179=0,"-",(D179-C179)/C179)</f>
        <v>2.25</v>
      </c>
      <c r="H179" s="13"/>
    </row>
    <row r="180" spans="2:8" ht="15" thickBot="1" x14ac:dyDescent="0.25">
      <c r="B180" s="4" t="s">
        <v>47</v>
      </c>
      <c r="C180" s="5">
        <v>2</v>
      </c>
      <c r="D180" s="5">
        <v>38</v>
      </c>
      <c r="E180" s="6">
        <f t="shared" si="26"/>
        <v>18</v>
      </c>
      <c r="H180" s="13"/>
    </row>
    <row r="181" spans="2:8" ht="15" thickBot="1" x14ac:dyDescent="0.25">
      <c r="B181" s="4" t="s">
        <v>78</v>
      </c>
      <c r="C181" s="5">
        <v>0</v>
      </c>
      <c r="D181" s="5">
        <v>4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130</v>
      </c>
      <c r="D182" s="5">
        <v>266</v>
      </c>
      <c r="E182" s="6">
        <f t="shared" si="26"/>
        <v>1.0461538461538462</v>
      </c>
      <c r="H182" s="13"/>
    </row>
    <row r="183" spans="2:8" ht="15" thickBot="1" x14ac:dyDescent="0.25">
      <c r="B183" s="4" t="s">
        <v>47</v>
      </c>
      <c r="C183" s="5">
        <v>105</v>
      </c>
      <c r="D183" s="5">
        <v>217</v>
      </c>
      <c r="E183" s="6">
        <f t="shared" si="26"/>
        <v>1.0666666666666667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25</v>
      </c>
      <c r="D185" s="5">
        <v>49</v>
      </c>
      <c r="E185" s="6">
        <f t="shared" si="26"/>
        <v>0.96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5</v>
      </c>
      <c r="D197" s="5">
        <v>12</v>
      </c>
      <c r="E197" s="6">
        <f t="shared" ref="E197:E200" si="27">IF(C197=0,"-",(D197-C197)/C197)</f>
        <v>1.4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5</v>
      </c>
      <c r="D199" s="5">
        <v>12</v>
      </c>
      <c r="E199" s="6">
        <f t="shared" si="27"/>
        <v>1.4</v>
      </c>
    </row>
    <row r="200" spans="2:5" ht="15" thickBot="1" x14ac:dyDescent="0.25">
      <c r="B200" s="4" t="s">
        <v>85</v>
      </c>
      <c r="C200" s="5">
        <v>5</v>
      </c>
      <c r="D200" s="5">
        <v>11</v>
      </c>
      <c r="E200" s="6">
        <f t="shared" si="27"/>
        <v>1.2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5</v>
      </c>
      <c r="D208" s="5">
        <v>12</v>
      </c>
      <c r="E208" s="6">
        <f t="shared" si="28"/>
        <v>1.4</v>
      </c>
    </row>
    <row r="209" spans="2:5" ht="20.100000000000001" customHeight="1" thickBot="1" x14ac:dyDescent="0.25">
      <c r="B209" s="17" t="s">
        <v>86</v>
      </c>
      <c r="C209" s="5">
        <v>4</v>
      </c>
      <c r="D209" s="5">
        <v>8</v>
      </c>
      <c r="E209" s="6">
        <f t="shared" si="28"/>
        <v>1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4</v>
      </c>
      <c r="E210" s="6">
        <f t="shared" si="28"/>
        <v>3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7</v>
      </c>
      <c r="D221" s="5">
        <v>10</v>
      </c>
      <c r="E221" s="6">
        <f t="shared" ref="E221:E223" si="30">IF(C221=0,"-",(D221-C221)/C221)</f>
        <v>0.42857142857142855</v>
      </c>
    </row>
    <row r="222" spans="2:5" ht="15" thickBot="1" x14ac:dyDescent="0.25">
      <c r="B222" s="16" t="s">
        <v>92</v>
      </c>
      <c r="C222" s="5">
        <v>6</v>
      </c>
      <c r="D222" s="5">
        <v>14</v>
      </c>
      <c r="E222" s="6">
        <f t="shared" si="30"/>
        <v>1.3333333333333333</v>
      </c>
    </row>
    <row r="223" spans="2:5" ht="15" thickBot="1" x14ac:dyDescent="0.25">
      <c r="B223" s="16" t="s">
        <v>93</v>
      </c>
      <c r="C223" s="5">
        <v>46</v>
      </c>
      <c r="D223" s="5">
        <v>36</v>
      </c>
      <c r="E223" s="6">
        <f t="shared" si="30"/>
        <v>-0.21739130434782608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520</v>
      </c>
      <c r="D14" s="5">
        <v>648</v>
      </c>
      <c r="E14" s="6">
        <f>IF(C14&gt;0,(D14-C14)/C14)</f>
        <v>0.24615384615384617</v>
      </c>
    </row>
    <row r="15" spans="1:5" ht="20.100000000000001" customHeight="1" thickBot="1" x14ac:dyDescent="0.25">
      <c r="B15" s="4" t="s">
        <v>17</v>
      </c>
      <c r="C15" s="5">
        <v>506</v>
      </c>
      <c r="D15" s="5">
        <v>645</v>
      </c>
      <c r="E15" s="6">
        <f t="shared" ref="E15:E25" si="0">IF(C15&gt;0,(D15-C15)/C15)</f>
        <v>0.27470355731225299</v>
      </c>
    </row>
    <row r="16" spans="1:5" ht="20.100000000000001" customHeight="1" thickBot="1" x14ac:dyDescent="0.25">
      <c r="B16" s="4" t="s">
        <v>18</v>
      </c>
      <c r="C16" s="5">
        <v>454</v>
      </c>
      <c r="D16" s="5">
        <v>577</v>
      </c>
      <c r="E16" s="6">
        <f t="shared" si="0"/>
        <v>0.27092511013215859</v>
      </c>
    </row>
    <row r="17" spans="2:5" ht="20.100000000000001" customHeight="1" thickBot="1" x14ac:dyDescent="0.25">
      <c r="B17" s="4" t="s">
        <v>19</v>
      </c>
      <c r="C17" s="5">
        <v>52</v>
      </c>
      <c r="D17" s="5">
        <v>68</v>
      </c>
      <c r="E17" s="6">
        <f t="shared" si="0"/>
        <v>0.30769230769230771</v>
      </c>
    </row>
    <row r="18" spans="2:5" ht="20.100000000000001" customHeight="1" thickBot="1" x14ac:dyDescent="0.25">
      <c r="B18" s="4" t="s">
        <v>100</v>
      </c>
      <c r="C18" s="5">
        <v>1</v>
      </c>
      <c r="D18" s="5">
        <v>4</v>
      </c>
      <c r="E18" s="6">
        <f>IF(C18=0,"-",(D18-C18)/C18)</f>
        <v>3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3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0.10276679841897234</v>
      </c>
      <c r="D20" s="6">
        <f>D17/D15</f>
        <v>0.10542635658914729</v>
      </c>
      <c r="E20" s="6">
        <f t="shared" si="0"/>
        <v>2.587954680977932E-2</v>
      </c>
    </row>
    <row r="21" spans="2:5" ht="30" customHeight="1" thickBot="1" x14ac:dyDescent="0.25">
      <c r="B21" s="4" t="s">
        <v>23</v>
      </c>
      <c r="C21" s="5">
        <v>32</v>
      </c>
      <c r="D21" s="5">
        <v>31</v>
      </c>
      <c r="E21" s="6">
        <f t="shared" si="0"/>
        <v>-3.125E-2</v>
      </c>
    </row>
    <row r="22" spans="2:5" ht="20.100000000000001" customHeight="1" thickBot="1" x14ac:dyDescent="0.25">
      <c r="B22" s="4" t="s">
        <v>24</v>
      </c>
      <c r="C22" s="5">
        <v>27</v>
      </c>
      <c r="D22" s="5">
        <v>27</v>
      </c>
      <c r="E22" s="6">
        <f t="shared" si="0"/>
        <v>0</v>
      </c>
    </row>
    <row r="23" spans="2:5" ht="20.100000000000001" customHeight="1" thickBot="1" x14ac:dyDescent="0.25">
      <c r="B23" s="4" t="s">
        <v>25</v>
      </c>
      <c r="C23" s="5">
        <v>5</v>
      </c>
      <c r="D23" s="5">
        <v>4</v>
      </c>
      <c r="E23" s="6">
        <f t="shared" si="0"/>
        <v>-0.2</v>
      </c>
    </row>
    <row r="24" spans="2:5" ht="20.100000000000001" customHeight="1" thickBot="1" x14ac:dyDescent="0.25">
      <c r="B24" s="4" t="s">
        <v>21</v>
      </c>
      <c r="C24" s="6">
        <f>C23/C21</f>
        <v>0.15625</v>
      </c>
      <c r="D24" s="6">
        <f t="shared" ref="D24" si="1">D23/D21</f>
        <v>0.12903225806451613</v>
      </c>
      <c r="E24" s="6">
        <f t="shared" si="0"/>
        <v>-0.1741935483870968</v>
      </c>
    </row>
    <row r="25" spans="2:5" ht="20.100000000000001" customHeight="1" thickBot="1" x14ac:dyDescent="0.25">
      <c r="B25" s="7" t="s">
        <v>26</v>
      </c>
      <c r="C25" s="6">
        <v>9.4104694262031358E-2</v>
      </c>
      <c r="D25" s="6">
        <v>0.1205267298388679</v>
      </c>
      <c r="E25" s="6">
        <f t="shared" si="0"/>
        <v>0.28077276892548292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153</v>
      </c>
      <c r="D34" s="5">
        <v>207</v>
      </c>
      <c r="E34" s="6">
        <f>IF(C34&gt;0,(D34-C34)/C34,"-")</f>
        <v>0.35294117647058826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118</v>
      </c>
      <c r="D36" s="5">
        <v>145</v>
      </c>
      <c r="E36" s="6">
        <f t="shared" si="2"/>
        <v>0.2288135593220339</v>
      </c>
    </row>
    <row r="37" spans="2:5" ht="20.100000000000001" customHeight="1" thickBot="1" x14ac:dyDescent="0.25">
      <c r="B37" s="4" t="s">
        <v>30</v>
      </c>
      <c r="C37" s="5">
        <v>34</v>
      </c>
      <c r="D37" s="5">
        <v>62</v>
      </c>
      <c r="E37" s="6">
        <f t="shared" si="2"/>
        <v>0.82352941176470584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86</v>
      </c>
      <c r="D44" s="5">
        <v>119</v>
      </c>
      <c r="E44" s="6">
        <f>IF(C44&gt;0,(D44-C44)/C44,"-")</f>
        <v>0.38372093023255816</v>
      </c>
    </row>
    <row r="45" spans="2:5" ht="20.100000000000001" customHeight="1" thickBot="1" x14ac:dyDescent="0.25">
      <c r="B45" s="4" t="s">
        <v>34</v>
      </c>
      <c r="C45" s="5">
        <v>3</v>
      </c>
      <c r="D45" s="5">
        <v>8</v>
      </c>
      <c r="E45" s="6">
        <f t="shared" ref="E45:E51" si="3">IF(C45&gt;0,(D45-C45)/C45,"-")</f>
        <v>1.6666666666666667</v>
      </c>
    </row>
    <row r="46" spans="2:5" ht="20.100000000000001" customHeight="1" thickBot="1" x14ac:dyDescent="0.25">
      <c r="B46" s="4" t="s">
        <v>31</v>
      </c>
      <c r="C46" s="5">
        <v>20</v>
      </c>
      <c r="D46" s="5">
        <v>29</v>
      </c>
      <c r="E46" s="6">
        <f t="shared" si="3"/>
        <v>0.45</v>
      </c>
    </row>
    <row r="47" spans="2:5" ht="20.100000000000001" customHeight="1" thickBot="1" x14ac:dyDescent="0.25">
      <c r="B47" s="4" t="s">
        <v>32</v>
      </c>
      <c r="C47" s="5">
        <v>128</v>
      </c>
      <c r="D47" s="5">
        <v>200</v>
      </c>
      <c r="E47" s="6">
        <f t="shared" si="3"/>
        <v>0.5625</v>
      </c>
    </row>
    <row r="48" spans="2:5" ht="20.100000000000001" customHeight="1" thickBot="1" x14ac:dyDescent="0.25">
      <c r="B48" s="4" t="s">
        <v>35</v>
      </c>
      <c r="C48" s="5">
        <v>51</v>
      </c>
      <c r="D48" s="5">
        <v>130</v>
      </c>
      <c r="E48" s="6">
        <f t="shared" si="3"/>
        <v>1.5490196078431373</v>
      </c>
    </row>
    <row r="49" spans="2:5" ht="20.100000000000001" customHeight="1" thickBot="1" x14ac:dyDescent="0.25">
      <c r="B49" s="4" t="s">
        <v>67</v>
      </c>
      <c r="C49" s="5">
        <v>66</v>
      </c>
      <c r="D49" s="5">
        <v>71</v>
      </c>
      <c r="E49" s="6">
        <f t="shared" si="3"/>
        <v>7.575757575757576E-2</v>
      </c>
    </row>
    <row r="50" spans="2:5" ht="20.100000000000001" customHeight="1" collapsed="1" thickBot="1" x14ac:dyDescent="0.25">
      <c r="B50" s="4" t="s">
        <v>36</v>
      </c>
      <c r="C50" s="6">
        <f>C44/(C44+C45)</f>
        <v>0.9662921348314607</v>
      </c>
      <c r="D50" s="6">
        <f>D44/(D44+D45)</f>
        <v>0.93700787401574803</v>
      </c>
      <c r="E50" s="6">
        <f t="shared" si="3"/>
        <v>-3.0305804797656134E-2</v>
      </c>
    </row>
    <row r="51" spans="2:5" ht="20.100000000000001" customHeight="1" thickBot="1" x14ac:dyDescent="0.25">
      <c r="B51" s="4" t="s">
        <v>37</v>
      </c>
      <c r="C51" s="6">
        <f>C47/(C46+C47)</f>
        <v>0.86486486486486491</v>
      </c>
      <c r="D51" s="6">
        <f t="shared" ref="D51" si="4">D47/(D46+D47)</f>
        <v>0.8733624454148472</v>
      </c>
      <c r="E51" s="6">
        <f t="shared" si="3"/>
        <v>9.8253275109170188E-3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89</v>
      </c>
      <c r="D58" s="5">
        <v>127</v>
      </c>
      <c r="E58" s="6">
        <f>IF(C58&gt;0,(D58-C58)/C58,"-")</f>
        <v>0.42696629213483145</v>
      </c>
    </row>
    <row r="59" spans="2:5" ht="20.100000000000001" customHeight="1" thickBot="1" x14ac:dyDescent="0.25">
      <c r="B59" s="4" t="s">
        <v>41</v>
      </c>
      <c r="C59" s="5">
        <v>84</v>
      </c>
      <c r="D59" s="5">
        <v>110</v>
      </c>
      <c r="E59" s="6">
        <f t="shared" ref="E59:E63" si="5">IF(C59&gt;0,(D59-C59)/C59,"-")</f>
        <v>0.30952380952380953</v>
      </c>
    </row>
    <row r="60" spans="2:5" ht="20.100000000000001" customHeight="1" thickBot="1" x14ac:dyDescent="0.25">
      <c r="B60" s="4" t="s">
        <v>42</v>
      </c>
      <c r="C60" s="5">
        <v>2</v>
      </c>
      <c r="D60" s="5">
        <v>9</v>
      </c>
      <c r="E60" s="6">
        <f t="shared" si="5"/>
        <v>3.5</v>
      </c>
    </row>
    <row r="61" spans="2:5" ht="20.100000000000001" customHeight="1" collapsed="1" thickBot="1" x14ac:dyDescent="0.25">
      <c r="B61" s="4" t="s">
        <v>98</v>
      </c>
      <c r="C61" s="6">
        <f>(C59+C60)/C58</f>
        <v>0.9662921348314607</v>
      </c>
      <c r="D61" s="6">
        <f>(D59+D60)/D58</f>
        <v>0.93700787401574803</v>
      </c>
      <c r="E61" s="6">
        <f t="shared" si="5"/>
        <v>-3.0305804797656134E-2</v>
      </c>
    </row>
    <row r="62" spans="2:5" ht="20.100000000000001" customHeight="1" thickBot="1" x14ac:dyDescent="0.25">
      <c r="B62" s="4" t="s">
        <v>39</v>
      </c>
      <c r="C62" s="6">
        <v>0.96551724137931039</v>
      </c>
      <c r="D62" s="6">
        <v>0.93220338983050843</v>
      </c>
      <c r="E62" s="6">
        <f t="shared" si="5"/>
        <v>-3.4503631961259162E-2</v>
      </c>
    </row>
    <row r="63" spans="2:5" ht="20.100000000000001" customHeight="1" thickBot="1" x14ac:dyDescent="0.25">
      <c r="B63" s="4" t="s">
        <v>40</v>
      </c>
      <c r="C63" s="6">
        <v>1</v>
      </c>
      <c r="D63" s="6">
        <v>1</v>
      </c>
      <c r="E63" s="6">
        <f t="shared" si="5"/>
        <v>0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511</v>
      </c>
      <c r="D70" s="5">
        <v>720</v>
      </c>
      <c r="E70" s="6">
        <f>IF(C70&gt;0,(D70-C70)/C70,"-")</f>
        <v>0.4090019569471624</v>
      </c>
    </row>
    <row r="71" spans="2:10" ht="20.100000000000001" customHeight="1" thickBot="1" x14ac:dyDescent="0.25">
      <c r="B71" s="4" t="s">
        <v>45</v>
      </c>
      <c r="C71" s="5">
        <v>110</v>
      </c>
      <c r="D71" s="5">
        <v>185</v>
      </c>
      <c r="E71" s="6">
        <f t="shared" ref="E71:E77" si="6">IF(C71&gt;0,(D71-C71)/C71,"-")</f>
        <v>0.68181818181818177</v>
      </c>
    </row>
    <row r="72" spans="2:10" ht="20.100000000000001" customHeight="1" thickBot="1" x14ac:dyDescent="0.25">
      <c r="B72" s="4" t="s">
        <v>43</v>
      </c>
      <c r="C72" s="5">
        <v>1</v>
      </c>
      <c r="D72" s="5">
        <v>2</v>
      </c>
      <c r="E72" s="6">
        <f t="shared" si="6"/>
        <v>1</v>
      </c>
    </row>
    <row r="73" spans="2:10" ht="20.100000000000001" customHeight="1" thickBot="1" x14ac:dyDescent="0.25">
      <c r="B73" s="4" t="s">
        <v>46</v>
      </c>
      <c r="C73" s="5">
        <v>302</v>
      </c>
      <c r="D73" s="5">
        <v>371</v>
      </c>
      <c r="E73" s="6">
        <f t="shared" si="6"/>
        <v>0.22847682119205298</v>
      </c>
    </row>
    <row r="74" spans="2:10" ht="20.100000000000001" customHeight="1" thickBot="1" x14ac:dyDescent="0.25">
      <c r="B74" s="4" t="s">
        <v>47</v>
      </c>
      <c r="C74" s="5">
        <v>77</v>
      </c>
      <c r="D74" s="5">
        <v>117</v>
      </c>
      <c r="E74" s="6">
        <f t="shared" si="6"/>
        <v>0.51948051948051943</v>
      </c>
    </row>
    <row r="75" spans="2:10" ht="20.100000000000001" customHeight="1" thickBot="1" x14ac:dyDescent="0.25">
      <c r="B75" s="4" t="s">
        <v>48</v>
      </c>
      <c r="C75" s="5">
        <v>21</v>
      </c>
      <c r="D75" s="5">
        <v>45</v>
      </c>
      <c r="E75" s="6">
        <f t="shared" si="6"/>
        <v>1.1428571428571428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36</v>
      </c>
      <c r="D90" s="5">
        <v>115</v>
      </c>
      <c r="E90" s="6">
        <f>IF(C90&gt;0,(D90-C90)/C90,"-")</f>
        <v>2.1944444444444446</v>
      </c>
    </row>
    <row r="91" spans="2:5" ht="29.25" thickBot="1" x14ac:dyDescent="0.25">
      <c r="B91" s="4" t="s">
        <v>52</v>
      </c>
      <c r="C91" s="5">
        <v>15</v>
      </c>
      <c r="D91" s="5">
        <v>20</v>
      </c>
      <c r="E91" s="6">
        <f t="shared" ref="E91:E93" si="7">IF(C91&gt;0,(D91-C91)/C91,"-")</f>
        <v>0.33333333333333331</v>
      </c>
    </row>
    <row r="92" spans="2:5" ht="29.25" customHeight="1" thickBot="1" x14ac:dyDescent="0.25">
      <c r="B92" s="4" t="s">
        <v>53</v>
      </c>
      <c r="C92" s="5">
        <v>7</v>
      </c>
      <c r="D92" s="5">
        <v>19</v>
      </c>
      <c r="E92" s="6">
        <f t="shared" si="7"/>
        <v>1.7142857142857142</v>
      </c>
    </row>
    <row r="93" spans="2:5" ht="29.25" customHeight="1" thickBot="1" x14ac:dyDescent="0.25">
      <c r="B93" s="4" t="s">
        <v>54</v>
      </c>
      <c r="C93" s="6">
        <f>(C90+C91)/(C90+C91+C92)</f>
        <v>0.87931034482758619</v>
      </c>
      <c r="D93" s="6">
        <f>(D90+D91)/(D90+D91+D92)</f>
        <v>0.87662337662337664</v>
      </c>
      <c r="E93" s="6">
        <f t="shared" si="7"/>
        <v>-3.0557677616500764E-3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59</v>
      </c>
      <c r="D100" s="5">
        <v>155</v>
      </c>
      <c r="E100" s="6">
        <f>IF(C100&gt;0,(D100-C100)/C100,"-")</f>
        <v>1.6271186440677967</v>
      </c>
    </row>
    <row r="101" spans="2:5" ht="20.100000000000001" customHeight="1" thickBot="1" x14ac:dyDescent="0.25">
      <c r="B101" s="4" t="s">
        <v>41</v>
      </c>
      <c r="C101" s="5">
        <v>44</v>
      </c>
      <c r="D101" s="5">
        <v>110</v>
      </c>
      <c r="E101" s="6">
        <f t="shared" ref="E101:E105" si="8">IF(C101&gt;0,(D101-C101)/C101,"-")</f>
        <v>1.5</v>
      </c>
    </row>
    <row r="102" spans="2:5" ht="20.100000000000001" customHeight="1" thickBot="1" x14ac:dyDescent="0.25">
      <c r="B102" s="4" t="s">
        <v>42</v>
      </c>
      <c r="C102" s="5">
        <v>7</v>
      </c>
      <c r="D102" s="5">
        <v>25</v>
      </c>
      <c r="E102" s="6">
        <f t="shared" si="8"/>
        <v>2.5714285714285716</v>
      </c>
    </row>
    <row r="103" spans="2:5" ht="20.100000000000001" customHeight="1" thickBot="1" x14ac:dyDescent="0.25">
      <c r="B103" s="4" t="s">
        <v>98</v>
      </c>
      <c r="C103" s="6">
        <f>(C101+C102)/C100</f>
        <v>0.86440677966101698</v>
      </c>
      <c r="D103" s="6">
        <f>(D101+D102)/D100</f>
        <v>0.87096774193548387</v>
      </c>
      <c r="E103" s="6">
        <f t="shared" si="8"/>
        <v>7.5901328273244497E-3</v>
      </c>
    </row>
    <row r="104" spans="2:5" ht="20.100000000000001" customHeight="1" thickBot="1" x14ac:dyDescent="0.25">
      <c r="B104" s="4" t="s">
        <v>39</v>
      </c>
      <c r="C104" s="6">
        <v>0.84615384615384615</v>
      </c>
      <c r="D104" s="6">
        <v>0.8527131782945736</v>
      </c>
      <c r="E104" s="6">
        <f t="shared" si="8"/>
        <v>7.7519379844960875E-3</v>
      </c>
    </row>
    <row r="105" spans="2:5" ht="20.100000000000001" customHeight="1" thickBot="1" x14ac:dyDescent="0.25">
      <c r="B105" s="4" t="s">
        <v>40</v>
      </c>
      <c r="C105" s="6">
        <v>1</v>
      </c>
      <c r="D105" s="6">
        <v>0.96153846153846156</v>
      </c>
      <c r="E105" s="6">
        <f t="shared" si="8"/>
        <v>-3.8461538461538436E-2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48</v>
      </c>
      <c r="D112" s="5">
        <v>166</v>
      </c>
      <c r="E112" s="6">
        <f>IF(C112&gt;0,(D112-C112)/C112,"-")</f>
        <v>2.4583333333333335</v>
      </c>
    </row>
    <row r="113" spans="2:14" ht="15" thickBot="1" x14ac:dyDescent="0.25">
      <c r="B113" s="4" t="s">
        <v>56</v>
      </c>
      <c r="C113" s="5">
        <v>46</v>
      </c>
      <c r="D113" s="5">
        <v>157</v>
      </c>
      <c r="E113" s="6">
        <f t="shared" ref="E113:E114" si="9">IF(C113&gt;0,(D113-C113)/C113,"-")</f>
        <v>2.4130434782608696</v>
      </c>
    </row>
    <row r="114" spans="2:14" ht="15" thickBot="1" x14ac:dyDescent="0.25">
      <c r="B114" s="4" t="s">
        <v>57</v>
      </c>
      <c r="C114" s="5">
        <v>2</v>
      </c>
      <c r="D114" s="5">
        <v>9</v>
      </c>
      <c r="E114" s="6">
        <f t="shared" si="9"/>
        <v>3.5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0</v>
      </c>
      <c r="F128" s="10">
        <v>0</v>
      </c>
      <c r="G128" s="10">
        <v>3</v>
      </c>
      <c r="H128" s="10">
        <v>1</v>
      </c>
      <c r="I128" s="10">
        <v>0</v>
      </c>
      <c r="J128" s="10">
        <v>4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0</v>
      </c>
      <c r="D133" s="10">
        <v>0</v>
      </c>
      <c r="E133" s="10">
        <v>0</v>
      </c>
      <c r="F133" s="10">
        <v>0</v>
      </c>
      <c r="G133" s="10">
        <v>3</v>
      </c>
      <c r="H133" s="10">
        <v>1</v>
      </c>
      <c r="I133" s="10">
        <v>0</v>
      </c>
      <c r="J133" s="10">
        <v>4</v>
      </c>
      <c r="K133" s="6" t="str">
        <f t="shared" si="11"/>
        <v>-</v>
      </c>
      <c r="L133" s="6" t="str">
        <f t="shared" si="10"/>
        <v>-</v>
      </c>
      <c r="M133" s="6" t="str">
        <f t="shared" si="10"/>
        <v>-</v>
      </c>
      <c r="N133" s="6" t="str">
        <f t="shared" si="10"/>
        <v>-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 t="str">
        <f t="shared" si="12"/>
        <v>-</v>
      </c>
      <c r="G134" s="6">
        <f t="shared" si="12"/>
        <v>1</v>
      </c>
      <c r="H134" s="6">
        <f t="shared" si="12"/>
        <v>1</v>
      </c>
      <c r="I134" s="6" t="str">
        <f t="shared" si="12"/>
        <v>-</v>
      </c>
      <c r="J134" s="6">
        <f t="shared" si="12"/>
        <v>1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3</v>
      </c>
      <c r="D143" s="10">
        <v>0</v>
      </c>
      <c r="E143" s="10">
        <v>1</v>
      </c>
      <c r="F143" s="10">
        <v>4</v>
      </c>
      <c r="G143" s="10">
        <v>0</v>
      </c>
      <c r="H143" s="10">
        <v>0</v>
      </c>
      <c r="I143" s="10">
        <v>0</v>
      </c>
      <c r="J143" s="10">
        <v>0</v>
      </c>
      <c r="K143" s="6">
        <f>IF(C143=0,"-",(G143-C143)/C143)</f>
        <v>-1</v>
      </c>
      <c r="L143" s="6" t="str">
        <f t="shared" ref="L143:N147" si="15">IF(D143=0,"-",(H143-D143)/D143)</f>
        <v>-</v>
      </c>
      <c r="M143" s="6">
        <f t="shared" si="15"/>
        <v>-1</v>
      </c>
      <c r="N143" s="6">
        <f t="shared" si="15"/>
        <v>-1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12</v>
      </c>
      <c r="D145" s="10">
        <v>0</v>
      </c>
      <c r="E145" s="10">
        <v>0</v>
      </c>
      <c r="F145" s="10">
        <v>12</v>
      </c>
      <c r="G145" s="10">
        <v>11</v>
      </c>
      <c r="H145" s="10">
        <v>0</v>
      </c>
      <c r="I145" s="10">
        <v>1</v>
      </c>
      <c r="J145" s="10">
        <v>12</v>
      </c>
      <c r="K145" s="6">
        <f t="shared" si="16"/>
        <v>-8.3333333333333329E-2</v>
      </c>
      <c r="L145" s="6" t="str">
        <f t="shared" si="15"/>
        <v>-</v>
      </c>
      <c r="M145" s="6" t="str">
        <f t="shared" si="15"/>
        <v>-</v>
      </c>
      <c r="N145" s="6">
        <f t="shared" si="15"/>
        <v>0</v>
      </c>
    </row>
    <row r="146" spans="2:14" ht="15" thickBot="1" x14ac:dyDescent="0.25">
      <c r="B146" s="4" t="s">
        <v>74</v>
      </c>
      <c r="C146" s="10">
        <v>0</v>
      </c>
      <c r="D146" s="10">
        <v>0</v>
      </c>
      <c r="E146" s="10">
        <v>0</v>
      </c>
      <c r="F146" s="10">
        <v>0</v>
      </c>
      <c r="G146" s="10">
        <v>2</v>
      </c>
      <c r="H146" s="10">
        <v>0</v>
      </c>
      <c r="I146" s="10">
        <v>0</v>
      </c>
      <c r="J146" s="10">
        <v>2</v>
      </c>
      <c r="K146" s="6" t="str">
        <f t="shared" si="16"/>
        <v>-</v>
      </c>
      <c r="L146" s="6" t="str">
        <f t="shared" si="15"/>
        <v>-</v>
      </c>
      <c r="M146" s="6" t="str">
        <f t="shared" si="15"/>
        <v>-</v>
      </c>
      <c r="N146" s="6" t="str">
        <f t="shared" si="15"/>
        <v>-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15</v>
      </c>
      <c r="D148" s="10">
        <v>0</v>
      </c>
      <c r="E148" s="10">
        <v>1</v>
      </c>
      <c r="F148" s="10">
        <v>16</v>
      </c>
      <c r="G148" s="10">
        <v>13</v>
      </c>
      <c r="H148" s="10">
        <v>0</v>
      </c>
      <c r="I148" s="10">
        <v>1</v>
      </c>
      <c r="J148" s="10">
        <v>14</v>
      </c>
      <c r="K148" s="6">
        <f t="shared" ref="K148" si="17">IF(C148=0,"-",(G148-C148)/C148)</f>
        <v>-0.13333333333333333</v>
      </c>
      <c r="L148" s="6" t="str">
        <f t="shared" ref="L148" si="18">IF(D148=0,"-",(H148-D148)/D148)</f>
        <v>-</v>
      </c>
      <c r="M148" s="6">
        <f t="shared" ref="M148" si="19">IF(E148=0,"-",(I148-E148)/E148)</f>
        <v>0</v>
      </c>
      <c r="N148" s="6">
        <f t="shared" ref="N148" si="20">IF(F148=0,"-",(J148-F148)/F148)</f>
        <v>-0.125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0.2</v>
      </c>
      <c r="D149" s="6" t="str">
        <f t="shared" si="21"/>
        <v>-</v>
      </c>
      <c r="E149" s="6">
        <f t="shared" si="21"/>
        <v>1</v>
      </c>
      <c r="F149" s="6">
        <f t="shared" si="21"/>
        <v>0.25</v>
      </c>
      <c r="G149" s="6" t="str">
        <f t="shared" si="21"/>
        <v>-</v>
      </c>
      <c r="H149" s="6" t="str">
        <f t="shared" si="21"/>
        <v>-</v>
      </c>
      <c r="I149" s="6" t="str">
        <f t="shared" si="21"/>
        <v>-</v>
      </c>
      <c r="J149" s="6" t="str">
        <f t="shared" si="21"/>
        <v>-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12</v>
      </c>
      <c r="D157" s="19">
        <v>13</v>
      </c>
      <c r="E157" s="18">
        <f>IF(C157=0,"-",(D157-C157)/C157)</f>
        <v>8.3333333333333329E-2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3</v>
      </c>
      <c r="D158" s="19">
        <v>0</v>
      </c>
      <c r="E158" s="18">
        <f t="shared" ref="E158:E159" si="23">IF(C158=0,"-",(D158-C158)/C158)</f>
        <v>-1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</v>
      </c>
      <c r="D160" s="18">
        <f>IF(D157=0,"-",D157/(D157+D158+D159))</f>
        <v>1</v>
      </c>
      <c r="E160" s="18">
        <f>IF(OR(C160="-",D160="-"),"-",(D160-C160)/C160)</f>
        <v>0.24999999999999994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0</v>
      </c>
      <c r="D166" s="5">
        <v>4</v>
      </c>
      <c r="E166" s="6" t="str">
        <f>IF(C166=0,"-",(D166-C166)/C166)</f>
        <v>-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4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 t="str">
        <f>IF(C166=0,"-",(C167+C168)/C166)</f>
        <v>-</v>
      </c>
      <c r="D169" s="6">
        <f>IF(D166=0,"-",(D167+D168)/D166)</f>
        <v>1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 t="s">
        <v>104</v>
      </c>
      <c r="D170" s="6">
        <v>1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104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1</v>
      </c>
      <c r="D178" s="5">
        <v>1</v>
      </c>
      <c r="E178" s="6">
        <f>IF(C178=0,"-",(D178-C178)/C178)</f>
        <v>0</v>
      </c>
      <c r="H178" s="13"/>
    </row>
    <row r="179" spans="2:8" ht="15" thickBot="1" x14ac:dyDescent="0.25">
      <c r="B179" s="4" t="s">
        <v>43</v>
      </c>
      <c r="C179" s="5">
        <v>1</v>
      </c>
      <c r="D179" s="5">
        <v>0</v>
      </c>
      <c r="E179" s="6">
        <f t="shared" ref="E179:E185" si="26">IF(C179=0,"-",(D179-C179)/C179)</f>
        <v>-1</v>
      </c>
      <c r="H179" s="13"/>
    </row>
    <row r="180" spans="2:8" ht="15" thickBot="1" x14ac:dyDescent="0.25">
      <c r="B180" s="4" t="s">
        <v>47</v>
      </c>
      <c r="C180" s="5">
        <v>0</v>
      </c>
      <c r="D180" s="5">
        <v>1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16</v>
      </c>
      <c r="D182" s="5">
        <v>15</v>
      </c>
      <c r="E182" s="6">
        <f t="shared" si="26"/>
        <v>-6.25E-2</v>
      </c>
      <c r="H182" s="13"/>
    </row>
    <row r="183" spans="2:8" ht="15" thickBot="1" x14ac:dyDescent="0.25">
      <c r="B183" s="4" t="s">
        <v>47</v>
      </c>
      <c r="C183" s="5">
        <v>15</v>
      </c>
      <c r="D183" s="5">
        <v>14</v>
      </c>
      <c r="E183" s="6">
        <f t="shared" si="26"/>
        <v>-6.6666666666666666E-2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1</v>
      </c>
      <c r="D185" s="5">
        <v>1</v>
      </c>
      <c r="E185" s="6">
        <f t="shared" si="26"/>
        <v>0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1</v>
      </c>
      <c r="E197" s="6">
        <f t="shared" ref="E197:E200" si="27">IF(C197=0,"-",(D197-C197)/C197)</f>
        <v>0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1</v>
      </c>
      <c r="E199" s="6">
        <f t="shared" si="27"/>
        <v>0</v>
      </c>
    </row>
    <row r="200" spans="2:5" ht="15" thickBot="1" x14ac:dyDescent="0.25">
      <c r="B200" s="4" t="s">
        <v>85</v>
      </c>
      <c r="C200" s="5">
        <v>1</v>
      </c>
      <c r="D200" s="5">
        <v>1</v>
      </c>
      <c r="E200" s="6">
        <f t="shared" si="27"/>
        <v>0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1</v>
      </c>
      <c r="E208" s="6">
        <f t="shared" si="28"/>
        <v>0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1</v>
      </c>
      <c r="E209" s="6">
        <f t="shared" si="28"/>
        <v>0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0</v>
      </c>
      <c r="D221" s="5">
        <v>0</v>
      </c>
      <c r="E221" s="6" t="str">
        <f t="shared" ref="E221:E223" si="30">IF(C221=0,"-",(D221-C221)/C221)</f>
        <v>-</v>
      </c>
    </row>
    <row r="222" spans="2:5" ht="15" thickBot="1" x14ac:dyDescent="0.25">
      <c r="B222" s="16" t="s">
        <v>92</v>
      </c>
      <c r="C222" s="5">
        <v>1</v>
      </c>
      <c r="D222" s="5">
        <v>1</v>
      </c>
      <c r="E222" s="6">
        <f t="shared" si="30"/>
        <v>0</v>
      </c>
    </row>
    <row r="223" spans="2:5" ht="15" thickBot="1" x14ac:dyDescent="0.25">
      <c r="B223" s="16" t="s">
        <v>93</v>
      </c>
      <c r="C223" s="5">
        <v>3</v>
      </c>
      <c r="D223" s="5">
        <v>0</v>
      </c>
      <c r="E223" s="6">
        <f t="shared" si="30"/>
        <v>-1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1493</v>
      </c>
      <c r="D14" s="5">
        <v>1649</v>
      </c>
      <c r="E14" s="6">
        <f>IF(C14&gt;0,(D14-C14)/C14)</f>
        <v>0.10448760884125921</v>
      </c>
    </row>
    <row r="15" spans="1:5" ht="20.100000000000001" customHeight="1" thickBot="1" x14ac:dyDescent="0.25">
      <c r="B15" s="4" t="s">
        <v>17</v>
      </c>
      <c r="C15" s="5">
        <v>1493</v>
      </c>
      <c r="D15" s="5">
        <v>1636</v>
      </c>
      <c r="E15" s="6">
        <f t="shared" ref="E15:E25" si="0">IF(C15&gt;0,(D15-C15)/C15)</f>
        <v>9.5780308104487608E-2</v>
      </c>
    </row>
    <row r="16" spans="1:5" ht="20.100000000000001" customHeight="1" thickBot="1" x14ac:dyDescent="0.25">
      <c r="B16" s="4" t="s">
        <v>18</v>
      </c>
      <c r="C16" s="5">
        <v>1194</v>
      </c>
      <c r="D16" s="5">
        <v>1371</v>
      </c>
      <c r="E16" s="6">
        <f t="shared" si="0"/>
        <v>0.14824120603015076</v>
      </c>
    </row>
    <row r="17" spans="2:5" ht="20.100000000000001" customHeight="1" thickBot="1" x14ac:dyDescent="0.25">
      <c r="B17" s="4" t="s">
        <v>19</v>
      </c>
      <c r="C17" s="5">
        <v>299</v>
      </c>
      <c r="D17" s="5">
        <v>265</v>
      </c>
      <c r="E17" s="6">
        <f t="shared" si="0"/>
        <v>-0.11371237458193979</v>
      </c>
    </row>
    <row r="18" spans="2:5" ht="20.100000000000001" customHeight="1" thickBot="1" x14ac:dyDescent="0.25">
      <c r="B18" s="4" t="s">
        <v>100</v>
      </c>
      <c r="C18" s="5">
        <v>32</v>
      </c>
      <c r="D18" s="5">
        <v>7</v>
      </c>
      <c r="E18" s="6">
        <f>IF(C18=0,"-",(D18-C18)/C18)</f>
        <v>-0.78125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4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0.20026791694574683</v>
      </c>
      <c r="D20" s="6">
        <f>D17/D15</f>
        <v>0.16198044009779952</v>
      </c>
      <c r="E20" s="6">
        <f t="shared" si="0"/>
        <v>-0.19118128071567</v>
      </c>
    </row>
    <row r="21" spans="2:5" ht="30" customHeight="1" thickBot="1" x14ac:dyDescent="0.25">
      <c r="B21" s="4" t="s">
        <v>23</v>
      </c>
      <c r="C21" s="5">
        <v>104</v>
      </c>
      <c r="D21" s="5">
        <v>108</v>
      </c>
      <c r="E21" s="6">
        <f t="shared" si="0"/>
        <v>3.8461538461538464E-2</v>
      </c>
    </row>
    <row r="22" spans="2:5" ht="20.100000000000001" customHeight="1" thickBot="1" x14ac:dyDescent="0.25">
      <c r="B22" s="4" t="s">
        <v>24</v>
      </c>
      <c r="C22" s="5">
        <v>81</v>
      </c>
      <c r="D22" s="5">
        <v>87</v>
      </c>
      <c r="E22" s="6">
        <f t="shared" si="0"/>
        <v>7.407407407407407E-2</v>
      </c>
    </row>
    <row r="23" spans="2:5" ht="20.100000000000001" customHeight="1" thickBot="1" x14ac:dyDescent="0.25">
      <c r="B23" s="4" t="s">
        <v>25</v>
      </c>
      <c r="C23" s="5">
        <v>23</v>
      </c>
      <c r="D23" s="5">
        <v>21</v>
      </c>
      <c r="E23" s="6">
        <f t="shared" si="0"/>
        <v>-8.6956521739130432E-2</v>
      </c>
    </row>
    <row r="24" spans="2:5" ht="20.100000000000001" customHeight="1" thickBot="1" x14ac:dyDescent="0.25">
      <c r="B24" s="4" t="s">
        <v>21</v>
      </c>
      <c r="C24" s="6">
        <f>C23/C21</f>
        <v>0.22115384615384615</v>
      </c>
      <c r="D24" s="6">
        <f t="shared" ref="D24" si="1">D23/D21</f>
        <v>0.19444444444444445</v>
      </c>
      <c r="E24" s="6">
        <f t="shared" si="0"/>
        <v>-0.12077294685990334</v>
      </c>
    </row>
    <row r="25" spans="2:5" ht="20.100000000000001" customHeight="1" thickBot="1" x14ac:dyDescent="0.25">
      <c r="B25" s="7" t="s">
        <v>26</v>
      </c>
      <c r="C25" s="6">
        <v>0.10651610298031057</v>
      </c>
      <c r="D25" s="6">
        <v>0.11705421198403311</v>
      </c>
      <c r="E25" s="6">
        <f t="shared" si="0"/>
        <v>9.8934421264646744E-2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489</v>
      </c>
      <c r="D34" s="5">
        <v>525</v>
      </c>
      <c r="E34" s="6">
        <f>IF(C34&gt;0,(D34-C34)/C34,"-")</f>
        <v>7.3619631901840496E-2</v>
      </c>
    </row>
    <row r="35" spans="2:5" ht="20.100000000000001" customHeight="1" thickBot="1" x14ac:dyDescent="0.25">
      <c r="B35" s="4" t="s">
        <v>29</v>
      </c>
      <c r="C35" s="5">
        <v>1</v>
      </c>
      <c r="D35" s="5">
        <v>0</v>
      </c>
      <c r="E35" s="6">
        <f t="shared" ref="E35:E37" si="2">IF(C35&gt;0,(D35-C35)/C35,"-")</f>
        <v>-1</v>
      </c>
    </row>
    <row r="36" spans="2:5" ht="20.100000000000001" customHeight="1" thickBot="1" x14ac:dyDescent="0.25">
      <c r="B36" s="4" t="s">
        <v>28</v>
      </c>
      <c r="C36" s="5">
        <v>313</v>
      </c>
      <c r="D36" s="5">
        <v>348</v>
      </c>
      <c r="E36" s="6">
        <f t="shared" si="2"/>
        <v>0.11182108626198083</v>
      </c>
    </row>
    <row r="37" spans="2:5" ht="20.100000000000001" customHeight="1" thickBot="1" x14ac:dyDescent="0.25">
      <c r="B37" s="4" t="s">
        <v>30</v>
      </c>
      <c r="C37" s="5">
        <v>176</v>
      </c>
      <c r="D37" s="5">
        <v>177</v>
      </c>
      <c r="E37" s="6">
        <f t="shared" si="2"/>
        <v>5.681818181818182E-3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85</v>
      </c>
      <c r="D44" s="5">
        <v>219</v>
      </c>
      <c r="E44" s="6">
        <f>IF(C44&gt;0,(D44-C44)/C44,"-")</f>
        <v>1.5764705882352941</v>
      </c>
    </row>
    <row r="45" spans="2:5" ht="20.100000000000001" customHeight="1" thickBot="1" x14ac:dyDescent="0.25">
      <c r="B45" s="4" t="s">
        <v>34</v>
      </c>
      <c r="C45" s="5">
        <v>8</v>
      </c>
      <c r="D45" s="5">
        <v>41</v>
      </c>
      <c r="E45" s="6">
        <f t="shared" ref="E45:E51" si="3">IF(C45&gt;0,(D45-C45)/C45,"-")</f>
        <v>4.125</v>
      </c>
    </row>
    <row r="46" spans="2:5" ht="20.100000000000001" customHeight="1" thickBot="1" x14ac:dyDescent="0.25">
      <c r="B46" s="4" t="s">
        <v>31</v>
      </c>
      <c r="C46" s="5">
        <v>21</v>
      </c>
      <c r="D46" s="5">
        <v>16</v>
      </c>
      <c r="E46" s="6">
        <f t="shared" si="3"/>
        <v>-0.23809523809523808</v>
      </c>
    </row>
    <row r="47" spans="2:5" ht="20.100000000000001" customHeight="1" thickBot="1" x14ac:dyDescent="0.25">
      <c r="B47" s="4" t="s">
        <v>32</v>
      </c>
      <c r="C47" s="5">
        <v>599</v>
      </c>
      <c r="D47" s="5">
        <v>750</v>
      </c>
      <c r="E47" s="6">
        <f t="shared" si="3"/>
        <v>0.25208681135225375</v>
      </c>
    </row>
    <row r="48" spans="2:5" ht="20.100000000000001" customHeight="1" thickBot="1" x14ac:dyDescent="0.25">
      <c r="B48" s="4" t="s">
        <v>35</v>
      </c>
      <c r="C48" s="5">
        <v>188</v>
      </c>
      <c r="D48" s="5">
        <v>353</v>
      </c>
      <c r="E48" s="6">
        <f t="shared" si="3"/>
        <v>0.87765957446808507</v>
      </c>
    </row>
    <row r="49" spans="2:5" ht="20.100000000000001" customHeight="1" thickBot="1" x14ac:dyDescent="0.25">
      <c r="B49" s="4" t="s">
        <v>67</v>
      </c>
      <c r="C49" s="5">
        <v>168</v>
      </c>
      <c r="D49" s="5">
        <v>190</v>
      </c>
      <c r="E49" s="6">
        <f t="shared" si="3"/>
        <v>0.13095238095238096</v>
      </c>
    </row>
    <row r="50" spans="2:5" ht="20.100000000000001" customHeight="1" collapsed="1" thickBot="1" x14ac:dyDescent="0.25">
      <c r="B50" s="4" t="s">
        <v>36</v>
      </c>
      <c r="C50" s="6">
        <f>C44/(C44+C45)</f>
        <v>0.91397849462365588</v>
      </c>
      <c r="D50" s="6">
        <f>D44/(D44+D45)</f>
        <v>0.84230769230769231</v>
      </c>
      <c r="E50" s="6">
        <f t="shared" si="3"/>
        <v>-7.8416289592760147E-2</v>
      </c>
    </row>
    <row r="51" spans="2:5" ht="20.100000000000001" customHeight="1" thickBot="1" x14ac:dyDescent="0.25">
      <c r="B51" s="4" t="s">
        <v>37</v>
      </c>
      <c r="C51" s="6">
        <f>C47/(C46+C47)</f>
        <v>0.96612903225806457</v>
      </c>
      <c r="D51" s="6">
        <f t="shared" ref="D51" si="4">D47/(D46+D47)</f>
        <v>0.97911227154046998</v>
      </c>
      <c r="E51" s="6">
        <f t="shared" si="3"/>
        <v>1.343841127728106E-2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93</v>
      </c>
      <c r="D58" s="5">
        <v>263</v>
      </c>
      <c r="E58" s="6">
        <f>IF(C58&gt;0,(D58-C58)/C58,"-")</f>
        <v>1.8279569892473118</v>
      </c>
    </row>
    <row r="59" spans="2:5" ht="20.100000000000001" customHeight="1" thickBot="1" x14ac:dyDescent="0.25">
      <c r="B59" s="4" t="s">
        <v>41</v>
      </c>
      <c r="C59" s="5">
        <v>68</v>
      </c>
      <c r="D59" s="5">
        <v>196</v>
      </c>
      <c r="E59" s="6">
        <f t="shared" ref="E59:E63" si="5">IF(C59&gt;0,(D59-C59)/C59,"-")</f>
        <v>1.8823529411764706</v>
      </c>
    </row>
    <row r="60" spans="2:5" ht="20.100000000000001" customHeight="1" thickBot="1" x14ac:dyDescent="0.25">
      <c r="B60" s="4" t="s">
        <v>42</v>
      </c>
      <c r="C60" s="5">
        <v>17</v>
      </c>
      <c r="D60" s="5">
        <v>24</v>
      </c>
      <c r="E60" s="6">
        <f t="shared" si="5"/>
        <v>0.41176470588235292</v>
      </c>
    </row>
    <row r="61" spans="2:5" ht="20.100000000000001" customHeight="1" collapsed="1" thickBot="1" x14ac:dyDescent="0.25">
      <c r="B61" s="4" t="s">
        <v>98</v>
      </c>
      <c r="C61" s="6">
        <f>(C59+C60)/C58</f>
        <v>0.91397849462365588</v>
      </c>
      <c r="D61" s="6">
        <f>(D59+D60)/D58</f>
        <v>0.83650190114068446</v>
      </c>
      <c r="E61" s="6">
        <f t="shared" si="5"/>
        <v>-8.4768508163721681E-2</v>
      </c>
    </row>
    <row r="62" spans="2:5" ht="20.100000000000001" customHeight="1" thickBot="1" x14ac:dyDescent="0.25">
      <c r="B62" s="4" t="s">
        <v>39</v>
      </c>
      <c r="C62" s="6">
        <v>0.90666666666666662</v>
      </c>
      <c r="D62" s="6">
        <v>0.83404255319148934</v>
      </c>
      <c r="E62" s="6">
        <f t="shared" si="5"/>
        <v>-8.0100125156445531E-2</v>
      </c>
    </row>
    <row r="63" spans="2:5" ht="20.100000000000001" customHeight="1" thickBot="1" x14ac:dyDescent="0.25">
      <c r="B63" s="4" t="s">
        <v>40</v>
      </c>
      <c r="C63" s="6">
        <v>0.94444444444444442</v>
      </c>
      <c r="D63" s="6">
        <v>0.8571428571428571</v>
      </c>
      <c r="E63" s="6">
        <f t="shared" si="5"/>
        <v>-9.2436974789915999E-2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1451</v>
      </c>
      <c r="D70" s="5">
        <v>1808</v>
      </c>
      <c r="E70" s="6">
        <f>IF(C70&gt;0,(D70-C70)/C70,"-")</f>
        <v>0.24603721571330117</v>
      </c>
    </row>
    <row r="71" spans="2:10" ht="20.100000000000001" customHeight="1" thickBot="1" x14ac:dyDescent="0.25">
      <c r="B71" s="4" t="s">
        <v>45</v>
      </c>
      <c r="C71" s="5">
        <v>309</v>
      </c>
      <c r="D71" s="5">
        <v>483</v>
      </c>
      <c r="E71" s="6">
        <f t="shared" ref="E71:E77" si="6">IF(C71&gt;0,(D71-C71)/C71,"-")</f>
        <v>0.56310679611650483</v>
      </c>
    </row>
    <row r="72" spans="2:10" ht="20.100000000000001" customHeight="1" thickBot="1" x14ac:dyDescent="0.25">
      <c r="B72" s="4" t="s">
        <v>43</v>
      </c>
      <c r="C72" s="5">
        <v>5</v>
      </c>
      <c r="D72" s="5">
        <v>8</v>
      </c>
      <c r="E72" s="6">
        <f t="shared" si="6"/>
        <v>0.6</v>
      </c>
    </row>
    <row r="73" spans="2:10" ht="20.100000000000001" customHeight="1" thickBot="1" x14ac:dyDescent="0.25">
      <c r="B73" s="4" t="s">
        <v>46</v>
      </c>
      <c r="C73" s="5">
        <v>905</v>
      </c>
      <c r="D73" s="5">
        <v>891</v>
      </c>
      <c r="E73" s="6">
        <f t="shared" si="6"/>
        <v>-1.5469613259668509E-2</v>
      </c>
    </row>
    <row r="74" spans="2:10" ht="20.100000000000001" customHeight="1" thickBot="1" x14ac:dyDescent="0.25">
      <c r="B74" s="4" t="s">
        <v>47</v>
      </c>
      <c r="C74" s="5">
        <v>171</v>
      </c>
      <c r="D74" s="5">
        <v>331</v>
      </c>
      <c r="E74" s="6">
        <f t="shared" si="6"/>
        <v>0.93567251461988299</v>
      </c>
    </row>
    <row r="75" spans="2:10" ht="20.100000000000001" customHeight="1" thickBot="1" x14ac:dyDescent="0.25">
      <c r="B75" s="4" t="s">
        <v>48</v>
      </c>
      <c r="C75" s="5">
        <v>60</v>
      </c>
      <c r="D75" s="5">
        <v>94</v>
      </c>
      <c r="E75" s="6">
        <f t="shared" si="6"/>
        <v>0.56666666666666665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1</v>
      </c>
      <c r="D77" s="5">
        <v>1</v>
      </c>
      <c r="E77" s="6">
        <f t="shared" si="6"/>
        <v>0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13</v>
      </c>
      <c r="D90" s="5">
        <v>124</v>
      </c>
      <c r="E90" s="6">
        <f>IF(C90&gt;0,(D90-C90)/C90,"-")</f>
        <v>8.5384615384615383</v>
      </c>
    </row>
    <row r="91" spans="2:5" ht="29.25" thickBot="1" x14ac:dyDescent="0.25">
      <c r="B91" s="4" t="s">
        <v>52</v>
      </c>
      <c r="C91" s="5">
        <v>23</v>
      </c>
      <c r="D91" s="5">
        <v>125</v>
      </c>
      <c r="E91" s="6">
        <f t="shared" ref="E91:E93" si="7">IF(C91&gt;0,(D91-C91)/C91,"-")</f>
        <v>4.4347826086956523</v>
      </c>
    </row>
    <row r="92" spans="2:5" ht="29.25" customHeight="1" thickBot="1" x14ac:dyDescent="0.25">
      <c r="B92" s="4" t="s">
        <v>53</v>
      </c>
      <c r="C92" s="5">
        <v>26</v>
      </c>
      <c r="D92" s="5">
        <v>94</v>
      </c>
      <c r="E92" s="6">
        <f t="shared" si="7"/>
        <v>2.6153846153846154</v>
      </c>
    </row>
    <row r="93" spans="2:5" ht="29.25" customHeight="1" thickBot="1" x14ac:dyDescent="0.25">
      <c r="B93" s="4" t="s">
        <v>54</v>
      </c>
      <c r="C93" s="6">
        <f>(C90+C91)/(C90+C91+C92)</f>
        <v>0.58064516129032262</v>
      </c>
      <c r="D93" s="6">
        <f>(D90+D91)/(D90+D91+D92)</f>
        <v>0.72594752186588918</v>
      </c>
      <c r="E93" s="6">
        <f t="shared" si="7"/>
        <v>0.25024295432458682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62</v>
      </c>
      <c r="D100" s="5">
        <v>343</v>
      </c>
      <c r="E100" s="6">
        <f>IF(C100&gt;0,(D100-C100)/C100,"-")</f>
        <v>4.532258064516129</v>
      </c>
    </row>
    <row r="101" spans="2:5" ht="20.100000000000001" customHeight="1" thickBot="1" x14ac:dyDescent="0.25">
      <c r="B101" s="4" t="s">
        <v>41</v>
      </c>
      <c r="C101" s="5">
        <v>34</v>
      </c>
      <c r="D101" s="5">
        <v>220</v>
      </c>
      <c r="E101" s="6">
        <f t="shared" ref="E101:E105" si="8">IF(C101&gt;0,(D101-C101)/C101,"-")</f>
        <v>5.4705882352941178</v>
      </c>
    </row>
    <row r="102" spans="2:5" ht="20.100000000000001" customHeight="1" thickBot="1" x14ac:dyDescent="0.25">
      <c r="B102" s="4" t="s">
        <v>42</v>
      </c>
      <c r="C102" s="5">
        <v>2</v>
      </c>
      <c r="D102" s="5">
        <v>29</v>
      </c>
      <c r="E102" s="6">
        <f t="shared" si="8"/>
        <v>13.5</v>
      </c>
    </row>
    <row r="103" spans="2:5" ht="20.100000000000001" customHeight="1" thickBot="1" x14ac:dyDescent="0.25">
      <c r="B103" s="4" t="s">
        <v>98</v>
      </c>
      <c r="C103" s="6">
        <f>(C101+C102)/C100</f>
        <v>0.58064516129032262</v>
      </c>
      <c r="D103" s="6">
        <f>(D101+D102)/D100</f>
        <v>0.72594752186588918</v>
      </c>
      <c r="E103" s="6">
        <f t="shared" si="8"/>
        <v>0.25024295432458682</v>
      </c>
    </row>
    <row r="104" spans="2:5" ht="20.100000000000001" customHeight="1" thickBot="1" x14ac:dyDescent="0.25">
      <c r="B104" s="4" t="s">
        <v>39</v>
      </c>
      <c r="C104" s="6">
        <v>0.57627118644067798</v>
      </c>
      <c r="D104" s="6">
        <v>0.73333333333333328</v>
      </c>
      <c r="E104" s="6">
        <f t="shared" si="8"/>
        <v>0.272549019607843</v>
      </c>
    </row>
    <row r="105" spans="2:5" ht="20.100000000000001" customHeight="1" thickBot="1" x14ac:dyDescent="0.25">
      <c r="B105" s="4" t="s">
        <v>40</v>
      </c>
      <c r="C105" s="6">
        <v>0.66666666666666663</v>
      </c>
      <c r="D105" s="6">
        <v>0.67441860465116277</v>
      </c>
      <c r="E105" s="6">
        <f t="shared" si="8"/>
        <v>1.1627906976744207E-2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175</v>
      </c>
      <c r="D112" s="5">
        <v>394</v>
      </c>
      <c r="E112" s="6">
        <f>IF(C112&gt;0,(D112-C112)/C112,"-")</f>
        <v>1.2514285714285713</v>
      </c>
    </row>
    <row r="113" spans="2:14" ht="15" thickBot="1" x14ac:dyDescent="0.25">
      <c r="B113" s="4" t="s">
        <v>56</v>
      </c>
      <c r="C113" s="5">
        <v>129</v>
      </c>
      <c r="D113" s="5">
        <v>295</v>
      </c>
      <c r="E113" s="6">
        <f t="shared" ref="E113:E114" si="9">IF(C113&gt;0,(D113-C113)/C113,"-")</f>
        <v>1.2868217054263567</v>
      </c>
    </row>
    <row r="114" spans="2:14" ht="15" thickBot="1" x14ac:dyDescent="0.25">
      <c r="B114" s="4" t="s">
        <v>57</v>
      </c>
      <c r="C114" s="5">
        <v>46</v>
      </c>
      <c r="D114" s="5">
        <v>99</v>
      </c>
      <c r="E114" s="6">
        <f t="shared" si="9"/>
        <v>1.1521739130434783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2</v>
      </c>
      <c r="D128" s="10">
        <v>0</v>
      </c>
      <c r="E128" s="10">
        <v>0</v>
      </c>
      <c r="F128" s="10">
        <v>2</v>
      </c>
      <c r="G128" s="10">
        <v>1</v>
      </c>
      <c r="H128" s="10">
        <v>0</v>
      </c>
      <c r="I128" s="10">
        <v>1</v>
      </c>
      <c r="J128" s="10">
        <v>2</v>
      </c>
      <c r="K128" s="6">
        <f>IF(C128=0,"-",(G128-C128)/C128)</f>
        <v>-0.5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0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1</v>
      </c>
      <c r="H129" s="10">
        <v>0</v>
      </c>
      <c r="I129" s="10">
        <v>0</v>
      </c>
      <c r="J129" s="10">
        <v>1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2</v>
      </c>
      <c r="D133" s="10">
        <v>0</v>
      </c>
      <c r="E133" s="10">
        <v>0</v>
      </c>
      <c r="F133" s="10">
        <v>2</v>
      </c>
      <c r="G133" s="10">
        <v>2</v>
      </c>
      <c r="H133" s="10">
        <v>0</v>
      </c>
      <c r="I133" s="10">
        <v>1</v>
      </c>
      <c r="J133" s="10">
        <v>3</v>
      </c>
      <c r="K133" s="6">
        <f t="shared" si="11"/>
        <v>0</v>
      </c>
      <c r="L133" s="6" t="str">
        <f t="shared" si="10"/>
        <v>-</v>
      </c>
      <c r="M133" s="6" t="str">
        <f t="shared" si="10"/>
        <v>-</v>
      </c>
      <c r="N133" s="6">
        <f t="shared" si="10"/>
        <v>0.5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1</v>
      </c>
      <c r="G134" s="6">
        <f t="shared" si="12"/>
        <v>0.5</v>
      </c>
      <c r="H134" s="6" t="str">
        <f t="shared" si="12"/>
        <v>-</v>
      </c>
      <c r="I134" s="6">
        <f t="shared" si="12"/>
        <v>1</v>
      </c>
      <c r="J134" s="6">
        <f t="shared" si="12"/>
        <v>0.66666666666666663</v>
      </c>
      <c r="K134" s="6">
        <f>IF(OR(C134="-",G134="-"),"-",(G134-C134)/C134)</f>
        <v>-0.5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-0.33333333333333337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12</v>
      </c>
      <c r="D143" s="10">
        <v>0</v>
      </c>
      <c r="E143" s="10">
        <v>0</v>
      </c>
      <c r="F143" s="10">
        <v>12</v>
      </c>
      <c r="G143" s="10">
        <v>9</v>
      </c>
      <c r="H143" s="10">
        <v>0</v>
      </c>
      <c r="I143" s="10">
        <v>0</v>
      </c>
      <c r="J143" s="10">
        <v>9</v>
      </c>
      <c r="K143" s="6">
        <f>IF(C143=0,"-",(G143-C143)/C143)</f>
        <v>-0.25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-0.25</v>
      </c>
    </row>
    <row r="144" spans="2:14" ht="15" thickBot="1" x14ac:dyDescent="0.25">
      <c r="B144" s="4" t="s">
        <v>72</v>
      </c>
      <c r="C144" s="10">
        <v>1</v>
      </c>
      <c r="D144" s="10">
        <v>0</v>
      </c>
      <c r="E144" s="10">
        <v>0</v>
      </c>
      <c r="F144" s="10">
        <v>1</v>
      </c>
      <c r="G144" s="10">
        <v>0</v>
      </c>
      <c r="H144" s="10">
        <v>0</v>
      </c>
      <c r="I144" s="10">
        <v>0</v>
      </c>
      <c r="J144" s="10">
        <v>0</v>
      </c>
      <c r="K144" s="6">
        <f t="shared" ref="K144:K147" si="16">IF(C144=0,"-",(G144-C144)/C144)</f>
        <v>-1</v>
      </c>
      <c r="L144" s="6" t="str">
        <f t="shared" si="15"/>
        <v>-</v>
      </c>
      <c r="M144" s="6" t="str">
        <f t="shared" si="15"/>
        <v>-</v>
      </c>
      <c r="N144" s="6">
        <f t="shared" si="15"/>
        <v>-1</v>
      </c>
    </row>
    <row r="145" spans="2:14" ht="15" thickBot="1" x14ac:dyDescent="0.25">
      <c r="B145" s="4" t="s">
        <v>73</v>
      </c>
      <c r="C145" s="10">
        <v>47</v>
      </c>
      <c r="D145" s="10">
        <v>0</v>
      </c>
      <c r="E145" s="10">
        <v>2</v>
      </c>
      <c r="F145" s="10">
        <v>49</v>
      </c>
      <c r="G145" s="10">
        <v>63</v>
      </c>
      <c r="H145" s="10">
        <v>0</v>
      </c>
      <c r="I145" s="10">
        <v>6</v>
      </c>
      <c r="J145" s="10">
        <v>69</v>
      </c>
      <c r="K145" s="6">
        <f t="shared" si="16"/>
        <v>0.34042553191489361</v>
      </c>
      <c r="L145" s="6" t="str">
        <f t="shared" si="15"/>
        <v>-</v>
      </c>
      <c r="M145" s="6">
        <f t="shared" si="15"/>
        <v>2</v>
      </c>
      <c r="N145" s="6">
        <f t="shared" si="15"/>
        <v>0.40816326530612246</v>
      </c>
    </row>
    <row r="146" spans="2:14" ht="15" thickBot="1" x14ac:dyDescent="0.25">
      <c r="B146" s="4" t="s">
        <v>74</v>
      </c>
      <c r="C146" s="10">
        <v>3</v>
      </c>
      <c r="D146" s="10">
        <v>0</v>
      </c>
      <c r="E146" s="10">
        <v>0</v>
      </c>
      <c r="F146" s="10">
        <v>3</v>
      </c>
      <c r="G146" s="10">
        <v>16</v>
      </c>
      <c r="H146" s="10">
        <v>0</v>
      </c>
      <c r="I146" s="10">
        <v>0</v>
      </c>
      <c r="J146" s="10">
        <v>16</v>
      </c>
      <c r="K146" s="6">
        <f t="shared" si="16"/>
        <v>4.333333333333333</v>
      </c>
      <c r="L146" s="6" t="str">
        <f t="shared" si="15"/>
        <v>-</v>
      </c>
      <c r="M146" s="6" t="str">
        <f t="shared" si="15"/>
        <v>-</v>
      </c>
      <c r="N146" s="6">
        <f t="shared" si="15"/>
        <v>4.333333333333333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63</v>
      </c>
      <c r="D148" s="10">
        <v>0</v>
      </c>
      <c r="E148" s="10">
        <v>2</v>
      </c>
      <c r="F148" s="10">
        <v>65</v>
      </c>
      <c r="G148" s="10">
        <v>88</v>
      </c>
      <c r="H148" s="10">
        <v>0</v>
      </c>
      <c r="I148" s="10">
        <v>6</v>
      </c>
      <c r="J148" s="10">
        <v>94</v>
      </c>
      <c r="K148" s="6">
        <f t="shared" ref="K148" si="17">IF(C148=0,"-",(G148-C148)/C148)</f>
        <v>0.3968253968253968</v>
      </c>
      <c r="L148" s="6" t="str">
        <f t="shared" ref="L148" si="18">IF(D148=0,"-",(H148-D148)/D148)</f>
        <v>-</v>
      </c>
      <c r="M148" s="6">
        <f t="shared" ref="M148" si="19">IF(E148=0,"-",(I148-E148)/E148)</f>
        <v>2</v>
      </c>
      <c r="N148" s="6">
        <f t="shared" ref="N148" si="20">IF(F148=0,"-",(J148-F148)/F148)</f>
        <v>0.44615384615384618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0.20338983050847459</v>
      </c>
      <c r="D149" s="6" t="str">
        <f t="shared" si="21"/>
        <v>-</v>
      </c>
      <c r="E149" s="6" t="str">
        <f t="shared" si="21"/>
        <v>-</v>
      </c>
      <c r="F149" s="6">
        <f t="shared" si="21"/>
        <v>0.19672131147540983</v>
      </c>
      <c r="G149" s="6">
        <f t="shared" si="21"/>
        <v>0.125</v>
      </c>
      <c r="H149" s="6" t="str">
        <f t="shared" si="21"/>
        <v>-</v>
      </c>
      <c r="I149" s="6" t="str">
        <f t="shared" si="21"/>
        <v>-</v>
      </c>
      <c r="J149" s="6">
        <f t="shared" si="21"/>
        <v>0.11538461538461539</v>
      </c>
      <c r="K149" s="6">
        <f>IF(OR(C149="-",G149="-"),"-",(G149-C149)/C149)</f>
        <v>-0.38541666666666669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-0.41346153846153844</v>
      </c>
    </row>
    <row r="150" spans="2:14" ht="29.25" thickBot="1" x14ac:dyDescent="0.25">
      <c r="B150" s="7" t="s">
        <v>77</v>
      </c>
      <c r="C150" s="6">
        <f t="shared" si="21"/>
        <v>0.25</v>
      </c>
      <c r="D150" s="6" t="str">
        <f t="shared" si="21"/>
        <v>-</v>
      </c>
      <c r="E150" s="6" t="str">
        <f t="shared" si="21"/>
        <v>-</v>
      </c>
      <c r="F150" s="6">
        <f t="shared" si="21"/>
        <v>0.25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50</v>
      </c>
      <c r="D157" s="19">
        <v>78</v>
      </c>
      <c r="E157" s="18">
        <f>IF(C157=0,"-",(D157-C157)/C157)</f>
        <v>0.56000000000000005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13</v>
      </c>
      <c r="D158" s="19">
        <v>10</v>
      </c>
      <c r="E158" s="18">
        <f t="shared" ref="E158:E159" si="23">IF(C158=0,"-",(D158-C158)/C158)</f>
        <v>-0.23076923076923078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0.79365079365079361</v>
      </c>
      <c r="D160" s="18">
        <f>IF(D157=0,"-",D157/(D157+D158+D159))</f>
        <v>0.88636363636363635</v>
      </c>
      <c r="E160" s="18">
        <f>IF(OR(C160="-",D160="-"),"-",(D160-C160)/C160)</f>
        <v>0.11681818181818186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2</v>
      </c>
      <c r="D166" s="5">
        <v>3</v>
      </c>
      <c r="E166" s="6">
        <f>IF(C166=0,"-",(D166-C166)/C166)</f>
        <v>0.5</v>
      </c>
    </row>
    <row r="167" spans="2:14" ht="20.100000000000001" customHeight="1" thickBot="1" x14ac:dyDescent="0.25">
      <c r="B167" s="4" t="s">
        <v>41</v>
      </c>
      <c r="C167" s="5">
        <v>1</v>
      </c>
      <c r="D167" s="5">
        <v>2</v>
      </c>
      <c r="E167" s="6">
        <f t="shared" ref="E167:E168" si="24">IF(C167=0,"-",(D167-C167)/C167)</f>
        <v>1</v>
      </c>
    </row>
    <row r="168" spans="2:14" ht="20.100000000000001" customHeight="1" thickBot="1" x14ac:dyDescent="0.25">
      <c r="B168" s="4" t="s">
        <v>42</v>
      </c>
      <c r="C168" s="5">
        <v>1</v>
      </c>
      <c r="D168" s="5">
        <v>0</v>
      </c>
      <c r="E168" s="6">
        <f t="shared" si="24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0.66666666666666663</v>
      </c>
      <c r="E169" s="6">
        <f t="shared" ref="E169:E171" si="25">IF(OR(C169="-",D169="-"),"-",(D169-C169)/C169)</f>
        <v>-0.33333333333333337</v>
      </c>
    </row>
    <row r="170" spans="2:14" ht="20.100000000000001" customHeight="1" thickBot="1" x14ac:dyDescent="0.25">
      <c r="B170" s="4" t="s">
        <v>39</v>
      </c>
      <c r="C170" s="6">
        <v>1</v>
      </c>
      <c r="D170" s="6">
        <v>1</v>
      </c>
      <c r="E170" s="6">
        <f t="shared" si="25"/>
        <v>0</v>
      </c>
    </row>
    <row r="171" spans="2:14" ht="20.100000000000001" customHeight="1" thickBot="1" x14ac:dyDescent="0.25">
      <c r="B171" s="4" t="s">
        <v>40</v>
      </c>
      <c r="C171" s="6">
        <v>1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5</v>
      </c>
      <c r="D178" s="5">
        <v>5</v>
      </c>
      <c r="E178" s="6">
        <f>IF(C178=0,"-",(D178-C178)/C178)</f>
        <v>0</v>
      </c>
      <c r="H178" s="13"/>
    </row>
    <row r="179" spans="2:8" ht="15" thickBot="1" x14ac:dyDescent="0.25">
      <c r="B179" s="4" t="s">
        <v>43</v>
      </c>
      <c r="C179" s="5">
        <v>5</v>
      </c>
      <c r="D179" s="5">
        <v>5</v>
      </c>
      <c r="E179" s="6">
        <f t="shared" ref="E179:E185" si="26">IF(C179=0,"-",(D179-C179)/C179)</f>
        <v>0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43</v>
      </c>
      <c r="D182" s="5">
        <v>85</v>
      </c>
      <c r="E182" s="6">
        <f t="shared" si="26"/>
        <v>0.97674418604651159</v>
      </c>
      <c r="H182" s="13"/>
    </row>
    <row r="183" spans="2:8" ht="15" thickBot="1" x14ac:dyDescent="0.25">
      <c r="B183" s="4" t="s">
        <v>47</v>
      </c>
      <c r="C183" s="5">
        <v>41</v>
      </c>
      <c r="D183" s="5">
        <v>82</v>
      </c>
      <c r="E183" s="6">
        <f t="shared" si="26"/>
        <v>1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2</v>
      </c>
      <c r="D185" s="5">
        <v>3</v>
      </c>
      <c r="E185" s="6">
        <f t="shared" si="26"/>
        <v>0.5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3</v>
      </c>
      <c r="D197" s="5">
        <v>0</v>
      </c>
      <c r="E197" s="6">
        <f t="shared" ref="E197:E200" si="27">IF(C197=0,"-",(D197-C197)/C197)</f>
        <v>-1</v>
      </c>
    </row>
    <row r="198" spans="2:5" ht="15" thickBot="1" x14ac:dyDescent="0.25">
      <c r="B198" s="4" t="s">
        <v>83</v>
      </c>
      <c r="C198" s="5">
        <v>0</v>
      </c>
      <c r="D198" s="5">
        <v>1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3</v>
      </c>
      <c r="D199" s="5">
        <v>1</v>
      </c>
      <c r="E199" s="6">
        <f t="shared" si="27"/>
        <v>-0.66666666666666663</v>
      </c>
    </row>
    <row r="200" spans="2:5" ht="15" thickBot="1" x14ac:dyDescent="0.25">
      <c r="B200" s="4" t="s">
        <v>85</v>
      </c>
      <c r="C200" s="5">
        <v>1</v>
      </c>
      <c r="D200" s="5">
        <v>0</v>
      </c>
      <c r="E200" s="6">
        <f t="shared" si="27"/>
        <v>-1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3</v>
      </c>
      <c r="D208" s="5">
        <v>0</v>
      </c>
      <c r="E208" s="6">
        <f t="shared" si="28"/>
        <v>-1</v>
      </c>
    </row>
    <row r="209" spans="2:5" ht="20.100000000000001" customHeight="1" thickBot="1" x14ac:dyDescent="0.25">
      <c r="B209" s="17" t="s">
        <v>86</v>
      </c>
      <c r="C209" s="5">
        <v>3</v>
      </c>
      <c r="D209" s="5">
        <v>0</v>
      </c>
      <c r="E209" s="6">
        <f t="shared" si="28"/>
        <v>-1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1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1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2</v>
      </c>
      <c r="D221" s="5">
        <v>4</v>
      </c>
      <c r="E221" s="6">
        <f t="shared" ref="E221:E223" si="30">IF(C221=0,"-",(D221-C221)/C221)</f>
        <v>1</v>
      </c>
    </row>
    <row r="222" spans="2:5" ht="15" thickBot="1" x14ac:dyDescent="0.25">
      <c r="B222" s="16" t="s">
        <v>92</v>
      </c>
      <c r="C222" s="5">
        <v>3</v>
      </c>
      <c r="D222" s="5">
        <v>1</v>
      </c>
      <c r="E222" s="6">
        <f t="shared" si="30"/>
        <v>-0.66666666666666663</v>
      </c>
    </row>
    <row r="223" spans="2:5" ht="15" thickBot="1" x14ac:dyDescent="0.25">
      <c r="B223" s="16" t="s">
        <v>93</v>
      </c>
      <c r="C223" s="5">
        <v>6</v>
      </c>
      <c r="D223" s="5">
        <v>9</v>
      </c>
      <c r="E223" s="6">
        <f t="shared" si="30"/>
        <v>0.5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5103</v>
      </c>
      <c r="D14" s="5">
        <v>6504</v>
      </c>
      <c r="E14" s="6">
        <f>IF(C14&gt;0,(D14-C14)/C14)</f>
        <v>0.27454438565549677</v>
      </c>
    </row>
    <row r="15" spans="1:5" ht="20.100000000000001" customHeight="1" thickBot="1" x14ac:dyDescent="0.25">
      <c r="B15" s="4" t="s">
        <v>17</v>
      </c>
      <c r="C15" s="5">
        <v>4999</v>
      </c>
      <c r="D15" s="5">
        <v>6407</v>
      </c>
      <c r="E15" s="6">
        <f t="shared" ref="E15:E25" si="0">IF(C15&gt;0,(D15-C15)/C15)</f>
        <v>0.28165633126625322</v>
      </c>
    </row>
    <row r="16" spans="1:5" ht="20.100000000000001" customHeight="1" thickBot="1" x14ac:dyDescent="0.25">
      <c r="B16" s="4" t="s">
        <v>18</v>
      </c>
      <c r="C16" s="5">
        <v>2835</v>
      </c>
      <c r="D16" s="5">
        <v>3491</v>
      </c>
      <c r="E16" s="6">
        <f t="shared" si="0"/>
        <v>0.23139329805996472</v>
      </c>
    </row>
    <row r="17" spans="2:5" ht="20.100000000000001" customHeight="1" thickBot="1" x14ac:dyDescent="0.25">
      <c r="B17" s="4" t="s">
        <v>19</v>
      </c>
      <c r="C17" s="5">
        <v>2164</v>
      </c>
      <c r="D17" s="5">
        <v>2916</v>
      </c>
      <c r="E17" s="6">
        <f t="shared" si="0"/>
        <v>0.34750462107208874</v>
      </c>
    </row>
    <row r="18" spans="2:5" ht="20.100000000000001" customHeight="1" thickBot="1" x14ac:dyDescent="0.25">
      <c r="B18" s="4" t="s">
        <v>100</v>
      </c>
      <c r="C18" s="5">
        <v>15</v>
      </c>
      <c r="D18" s="5">
        <v>3</v>
      </c>
      <c r="E18" s="6">
        <f>IF(C18=0,"-",(D18-C18)/C18)</f>
        <v>-0.8</v>
      </c>
    </row>
    <row r="19" spans="2:5" ht="20.100000000000001" customHeight="1" thickBot="1" x14ac:dyDescent="0.25">
      <c r="B19" s="4" t="s">
        <v>101</v>
      </c>
      <c r="C19" s="5">
        <v>10</v>
      </c>
      <c r="D19" s="5">
        <v>2</v>
      </c>
      <c r="E19" s="6">
        <f>IF(C19=0,"-",(D19-C19)/C19)</f>
        <v>-0.8</v>
      </c>
    </row>
    <row r="20" spans="2:5" ht="20.100000000000001" customHeight="1" thickBot="1" x14ac:dyDescent="0.25">
      <c r="B20" s="4" t="s">
        <v>20</v>
      </c>
      <c r="C20" s="6">
        <f>C17/C15</f>
        <v>0.43288657731546309</v>
      </c>
      <c r="D20" s="6">
        <f>D17/D15</f>
        <v>0.45512720461994693</v>
      </c>
      <c r="E20" s="6">
        <f t="shared" si="0"/>
        <v>5.1377493482030828E-2</v>
      </c>
    </row>
    <row r="21" spans="2:5" ht="30" customHeight="1" thickBot="1" x14ac:dyDescent="0.25">
      <c r="B21" s="4" t="s">
        <v>23</v>
      </c>
      <c r="C21" s="5">
        <v>598</v>
      </c>
      <c r="D21" s="5">
        <v>1021</v>
      </c>
      <c r="E21" s="6">
        <f t="shared" si="0"/>
        <v>0.70735785953177255</v>
      </c>
    </row>
    <row r="22" spans="2:5" ht="20.100000000000001" customHeight="1" thickBot="1" x14ac:dyDescent="0.25">
      <c r="B22" s="4" t="s">
        <v>24</v>
      </c>
      <c r="C22" s="5">
        <v>323</v>
      </c>
      <c r="D22" s="5">
        <v>610</v>
      </c>
      <c r="E22" s="6">
        <f t="shared" si="0"/>
        <v>0.88854489164086692</v>
      </c>
    </row>
    <row r="23" spans="2:5" ht="20.100000000000001" customHeight="1" thickBot="1" x14ac:dyDescent="0.25">
      <c r="B23" s="4" t="s">
        <v>25</v>
      </c>
      <c r="C23" s="5">
        <v>275</v>
      </c>
      <c r="D23" s="5">
        <v>411</v>
      </c>
      <c r="E23" s="6">
        <f t="shared" si="0"/>
        <v>0.49454545454545457</v>
      </c>
    </row>
    <row r="24" spans="2:5" ht="20.100000000000001" customHeight="1" thickBot="1" x14ac:dyDescent="0.25">
      <c r="B24" s="4" t="s">
        <v>21</v>
      </c>
      <c r="C24" s="6">
        <f>C23/C21</f>
        <v>0.45986622073578598</v>
      </c>
      <c r="D24" s="6">
        <f t="shared" ref="D24" si="1">D23/D21</f>
        <v>0.40254652301665034</v>
      </c>
      <c r="E24" s="6">
        <f t="shared" si="0"/>
        <v>-0.12464428813106586</v>
      </c>
    </row>
    <row r="25" spans="2:5" ht="20.100000000000001" customHeight="1" thickBot="1" x14ac:dyDescent="0.25">
      <c r="B25" s="7" t="s">
        <v>26</v>
      </c>
      <c r="C25" s="6">
        <v>0.14137063625270249</v>
      </c>
      <c r="D25" s="6">
        <v>0.18209826541951951</v>
      </c>
      <c r="E25" s="6">
        <f t="shared" si="0"/>
        <v>0.28809114994726109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1212</v>
      </c>
      <c r="D34" s="5">
        <v>1520</v>
      </c>
      <c r="E34" s="6">
        <f>IF(C34&gt;0,(D34-C34)/C34,"-")</f>
        <v>0.25412541254125415</v>
      </c>
    </row>
    <row r="35" spans="2:5" ht="20.100000000000001" customHeight="1" thickBot="1" x14ac:dyDescent="0.25">
      <c r="B35" s="4" t="s">
        <v>29</v>
      </c>
      <c r="C35" s="5">
        <v>2</v>
      </c>
      <c r="D35" s="5">
        <v>0</v>
      </c>
      <c r="E35" s="6">
        <f t="shared" ref="E35:E37" si="2">IF(C35&gt;0,(D35-C35)/C35,"-")</f>
        <v>-1</v>
      </c>
    </row>
    <row r="36" spans="2:5" ht="20.100000000000001" customHeight="1" thickBot="1" x14ac:dyDescent="0.25">
      <c r="B36" s="4" t="s">
        <v>28</v>
      </c>
      <c r="C36" s="5">
        <v>682</v>
      </c>
      <c r="D36" s="5">
        <v>833</v>
      </c>
      <c r="E36" s="6">
        <f t="shared" si="2"/>
        <v>0.22140762463343108</v>
      </c>
    </row>
    <row r="37" spans="2:5" ht="20.100000000000001" customHeight="1" thickBot="1" x14ac:dyDescent="0.25">
      <c r="B37" s="4" t="s">
        <v>30</v>
      </c>
      <c r="C37" s="5">
        <v>528</v>
      </c>
      <c r="D37" s="5">
        <v>687</v>
      </c>
      <c r="E37" s="6">
        <f t="shared" si="2"/>
        <v>0.30113636363636365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82</v>
      </c>
      <c r="D44" s="5">
        <v>226</v>
      </c>
      <c r="E44" s="6">
        <f>IF(C44&gt;0,(D44-C44)/C44,"-")</f>
        <v>1.7560975609756098</v>
      </c>
    </row>
    <row r="45" spans="2:5" ht="20.100000000000001" customHeight="1" thickBot="1" x14ac:dyDescent="0.25">
      <c r="B45" s="4" t="s">
        <v>34</v>
      </c>
      <c r="C45" s="5">
        <v>27</v>
      </c>
      <c r="D45" s="5">
        <v>91</v>
      </c>
      <c r="E45" s="6">
        <f t="shared" ref="E45:E51" si="3">IF(C45&gt;0,(D45-C45)/C45,"-")</f>
        <v>2.3703703703703702</v>
      </c>
    </row>
    <row r="46" spans="2:5" ht="20.100000000000001" customHeight="1" thickBot="1" x14ac:dyDescent="0.25">
      <c r="B46" s="4" t="s">
        <v>31</v>
      </c>
      <c r="C46" s="5">
        <v>50</v>
      </c>
      <c r="D46" s="5">
        <v>97</v>
      </c>
      <c r="E46" s="6">
        <f t="shared" si="3"/>
        <v>0.94</v>
      </c>
    </row>
    <row r="47" spans="2:5" ht="20.100000000000001" customHeight="1" thickBot="1" x14ac:dyDescent="0.25">
      <c r="B47" s="4" t="s">
        <v>32</v>
      </c>
      <c r="C47" s="5">
        <v>1835</v>
      </c>
      <c r="D47" s="5">
        <v>2728</v>
      </c>
      <c r="E47" s="6">
        <f t="shared" si="3"/>
        <v>0.48664850136239785</v>
      </c>
    </row>
    <row r="48" spans="2:5" ht="20.100000000000001" customHeight="1" thickBot="1" x14ac:dyDescent="0.25">
      <c r="B48" s="4" t="s">
        <v>35</v>
      </c>
      <c r="C48" s="5">
        <v>658</v>
      </c>
      <c r="D48" s="5">
        <v>1492</v>
      </c>
      <c r="E48" s="6">
        <f t="shared" si="3"/>
        <v>1.2674772036474165</v>
      </c>
    </row>
    <row r="49" spans="2:5" ht="20.100000000000001" customHeight="1" thickBot="1" x14ac:dyDescent="0.25">
      <c r="B49" s="4" t="s">
        <v>67</v>
      </c>
      <c r="C49" s="5">
        <v>1136</v>
      </c>
      <c r="D49" s="5">
        <v>1176</v>
      </c>
      <c r="E49" s="6">
        <f t="shared" si="3"/>
        <v>3.5211267605633804E-2</v>
      </c>
    </row>
    <row r="50" spans="2:5" ht="20.100000000000001" customHeight="1" collapsed="1" thickBot="1" x14ac:dyDescent="0.25">
      <c r="B50" s="4" t="s">
        <v>36</v>
      </c>
      <c r="C50" s="6">
        <f>C44/(C44+C45)</f>
        <v>0.75229357798165142</v>
      </c>
      <c r="D50" s="6">
        <f>D44/(D44+D45)</f>
        <v>0.71293375394321767</v>
      </c>
      <c r="E50" s="6">
        <f t="shared" si="3"/>
        <v>-5.2319766099869242E-2</v>
      </c>
    </row>
    <row r="51" spans="2:5" ht="20.100000000000001" customHeight="1" thickBot="1" x14ac:dyDescent="0.25">
      <c r="B51" s="4" t="s">
        <v>37</v>
      </c>
      <c r="C51" s="6">
        <f>C47/(C46+C47)</f>
        <v>0.97347480106100792</v>
      </c>
      <c r="D51" s="6">
        <f t="shared" ref="D51" si="4">D47/(D46+D47)</f>
        <v>0.9656637168141593</v>
      </c>
      <c r="E51" s="6">
        <f t="shared" si="3"/>
        <v>-8.0239203298690196E-3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110</v>
      </c>
      <c r="D58" s="5">
        <v>321</v>
      </c>
      <c r="E58" s="6">
        <f>IF(C58&gt;0,(D58-C58)/C58,"-")</f>
        <v>1.9181818181818182</v>
      </c>
    </row>
    <row r="59" spans="2:5" ht="20.100000000000001" customHeight="1" thickBot="1" x14ac:dyDescent="0.25">
      <c r="B59" s="4" t="s">
        <v>41</v>
      </c>
      <c r="C59" s="5">
        <v>48</v>
      </c>
      <c r="D59" s="5">
        <v>137</v>
      </c>
      <c r="E59" s="6">
        <f t="shared" ref="E59:E63" si="5">IF(C59&gt;0,(D59-C59)/C59,"-")</f>
        <v>1.8541666666666667</v>
      </c>
    </row>
    <row r="60" spans="2:5" ht="20.100000000000001" customHeight="1" thickBot="1" x14ac:dyDescent="0.25">
      <c r="B60" s="4" t="s">
        <v>42</v>
      </c>
      <c r="C60" s="5">
        <v>35</v>
      </c>
      <c r="D60" s="5">
        <v>89</v>
      </c>
      <c r="E60" s="6">
        <f t="shared" si="5"/>
        <v>1.5428571428571429</v>
      </c>
    </row>
    <row r="61" spans="2:5" ht="20.100000000000001" customHeight="1" collapsed="1" thickBot="1" x14ac:dyDescent="0.25">
      <c r="B61" s="4" t="s">
        <v>98</v>
      </c>
      <c r="C61" s="6">
        <f>(C59+C60)/C58</f>
        <v>0.75454545454545452</v>
      </c>
      <c r="D61" s="6">
        <f>(D59+D60)/D58</f>
        <v>0.70404984423676009</v>
      </c>
      <c r="E61" s="6">
        <f t="shared" si="5"/>
        <v>-6.6921893180197436E-2</v>
      </c>
    </row>
    <row r="62" spans="2:5" ht="20.100000000000001" customHeight="1" thickBot="1" x14ac:dyDescent="0.25">
      <c r="B62" s="4" t="s">
        <v>39</v>
      </c>
      <c r="C62" s="6">
        <v>0.68571428571428572</v>
      </c>
      <c r="D62" s="6">
        <v>0.67487684729064035</v>
      </c>
      <c r="E62" s="6">
        <f t="shared" si="5"/>
        <v>-1.5804597701149503E-2</v>
      </c>
    </row>
    <row r="63" spans="2:5" ht="20.100000000000001" customHeight="1" thickBot="1" x14ac:dyDescent="0.25">
      <c r="B63" s="4" t="s">
        <v>40</v>
      </c>
      <c r="C63" s="6">
        <v>0.875</v>
      </c>
      <c r="D63" s="6">
        <v>0.75423728813559321</v>
      </c>
      <c r="E63" s="6">
        <f t="shared" si="5"/>
        <v>-0.13801452784503634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5663</v>
      </c>
      <c r="D70" s="5">
        <v>7665</v>
      </c>
      <c r="E70" s="6">
        <f>IF(C70&gt;0,(D70-C70)/C70,"-")</f>
        <v>0.35352286773794811</v>
      </c>
    </row>
    <row r="71" spans="2:10" ht="20.100000000000001" customHeight="1" thickBot="1" x14ac:dyDescent="0.25">
      <c r="B71" s="4" t="s">
        <v>45</v>
      </c>
      <c r="C71" s="5">
        <v>956</v>
      </c>
      <c r="D71" s="5">
        <v>1823</v>
      </c>
      <c r="E71" s="6">
        <f t="shared" ref="E71:E77" si="6">IF(C71&gt;0,(D71-C71)/C71,"-")</f>
        <v>0.90690376569037656</v>
      </c>
    </row>
    <row r="72" spans="2:10" ht="20.100000000000001" customHeight="1" thickBot="1" x14ac:dyDescent="0.25">
      <c r="B72" s="4" t="s">
        <v>43</v>
      </c>
      <c r="C72" s="5">
        <v>9</v>
      </c>
      <c r="D72" s="5">
        <v>13</v>
      </c>
      <c r="E72" s="6">
        <f t="shared" si="6"/>
        <v>0.44444444444444442</v>
      </c>
    </row>
    <row r="73" spans="2:10" ht="20.100000000000001" customHeight="1" thickBot="1" x14ac:dyDescent="0.25">
      <c r="B73" s="4" t="s">
        <v>46</v>
      </c>
      <c r="C73" s="5">
        <v>3804</v>
      </c>
      <c r="D73" s="5">
        <v>4280</v>
      </c>
      <c r="E73" s="6">
        <f t="shared" si="6"/>
        <v>0.12513144058885384</v>
      </c>
    </row>
    <row r="74" spans="2:10" ht="20.100000000000001" customHeight="1" thickBot="1" x14ac:dyDescent="0.25">
      <c r="B74" s="4" t="s">
        <v>47</v>
      </c>
      <c r="C74" s="5">
        <v>780</v>
      </c>
      <c r="D74" s="5">
        <v>1395</v>
      </c>
      <c r="E74" s="6">
        <f t="shared" si="6"/>
        <v>0.78846153846153844</v>
      </c>
    </row>
    <row r="75" spans="2:10" ht="20.100000000000001" customHeight="1" thickBot="1" x14ac:dyDescent="0.25">
      <c r="B75" s="4" t="s">
        <v>48</v>
      </c>
      <c r="C75" s="5">
        <v>114</v>
      </c>
      <c r="D75" s="5">
        <v>153</v>
      </c>
      <c r="E75" s="6">
        <f t="shared" si="6"/>
        <v>0.34210526315789475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1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114</v>
      </c>
      <c r="D90" s="5">
        <v>560</v>
      </c>
      <c r="E90" s="6">
        <f>IF(C90&gt;0,(D90-C90)/C90,"-")</f>
        <v>3.9122807017543861</v>
      </c>
    </row>
    <row r="91" spans="2:5" ht="29.25" thickBot="1" x14ac:dyDescent="0.25">
      <c r="B91" s="4" t="s">
        <v>52</v>
      </c>
      <c r="C91" s="5">
        <v>100</v>
      </c>
      <c r="D91" s="5">
        <v>389</v>
      </c>
      <c r="E91" s="6">
        <f t="shared" ref="E91:E93" si="7">IF(C91&gt;0,(D91-C91)/C91,"-")</f>
        <v>2.89</v>
      </c>
    </row>
    <row r="92" spans="2:5" ht="29.25" customHeight="1" thickBot="1" x14ac:dyDescent="0.25">
      <c r="B92" s="4" t="s">
        <v>53</v>
      </c>
      <c r="C92" s="5">
        <v>145</v>
      </c>
      <c r="D92" s="5">
        <v>498</v>
      </c>
      <c r="E92" s="6">
        <f t="shared" si="7"/>
        <v>2.4344827586206899</v>
      </c>
    </row>
    <row r="93" spans="2:5" ht="29.25" customHeight="1" thickBot="1" x14ac:dyDescent="0.25">
      <c r="B93" s="4" t="s">
        <v>54</v>
      </c>
      <c r="C93" s="6">
        <f>(C90+C91)/(C90+C91+C92)</f>
        <v>0.59610027855153203</v>
      </c>
      <c r="D93" s="6">
        <f>(D90+D91)/(D90+D91+D92)</f>
        <v>0.65583966827919837</v>
      </c>
      <c r="E93" s="6">
        <f t="shared" si="7"/>
        <v>0.10021701360856178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376</v>
      </c>
      <c r="D100" s="5">
        <v>1527</v>
      </c>
      <c r="E100" s="6">
        <f>IF(C100&gt;0,(D100-C100)/C100,"-")</f>
        <v>3.0611702127659575</v>
      </c>
    </row>
    <row r="101" spans="2:5" ht="20.100000000000001" customHeight="1" thickBot="1" x14ac:dyDescent="0.25">
      <c r="B101" s="4" t="s">
        <v>41</v>
      </c>
      <c r="C101" s="5">
        <v>130</v>
      </c>
      <c r="D101" s="5">
        <v>548</v>
      </c>
      <c r="E101" s="6">
        <f t="shared" ref="E101:E105" si="8">IF(C101&gt;0,(D101-C101)/C101,"-")</f>
        <v>3.2153846153846155</v>
      </c>
    </row>
    <row r="102" spans="2:5" ht="20.100000000000001" customHeight="1" thickBot="1" x14ac:dyDescent="0.25">
      <c r="B102" s="4" t="s">
        <v>42</v>
      </c>
      <c r="C102" s="5">
        <v>91</v>
      </c>
      <c r="D102" s="5">
        <v>448</v>
      </c>
      <c r="E102" s="6">
        <f t="shared" si="8"/>
        <v>3.9230769230769229</v>
      </c>
    </row>
    <row r="103" spans="2:5" ht="20.100000000000001" customHeight="1" thickBot="1" x14ac:dyDescent="0.25">
      <c r="B103" s="4" t="s">
        <v>98</v>
      </c>
      <c r="C103" s="6">
        <f>(C101+C102)/C100</f>
        <v>0.58776595744680848</v>
      </c>
      <c r="D103" s="6">
        <f>(D101+D102)/D100</f>
        <v>0.65225933202357567</v>
      </c>
      <c r="E103" s="6">
        <f t="shared" si="8"/>
        <v>0.10972628434780299</v>
      </c>
    </row>
    <row r="104" spans="2:5" ht="20.100000000000001" customHeight="1" thickBot="1" x14ac:dyDescent="0.25">
      <c r="B104" s="4" t="s">
        <v>39</v>
      </c>
      <c r="C104" s="6">
        <v>0.625</v>
      </c>
      <c r="D104" s="6">
        <v>0.64470588235294113</v>
      </c>
      <c r="E104" s="6">
        <f t="shared" si="8"/>
        <v>3.1529411764705806E-2</v>
      </c>
    </row>
    <row r="105" spans="2:5" ht="20.100000000000001" customHeight="1" thickBot="1" x14ac:dyDescent="0.25">
      <c r="B105" s="4" t="s">
        <v>40</v>
      </c>
      <c r="C105" s="6">
        <v>0.54166666666666663</v>
      </c>
      <c r="D105" s="6">
        <v>0.66174298375184637</v>
      </c>
      <c r="E105" s="6">
        <f t="shared" si="8"/>
        <v>0.22167935461879337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557</v>
      </c>
      <c r="D112" s="5">
        <v>1552</v>
      </c>
      <c r="E112" s="6">
        <f>IF(C112&gt;0,(D112-C112)/C112,"-")</f>
        <v>1.7863554757630162</v>
      </c>
    </row>
    <row r="113" spans="2:14" ht="15" thickBot="1" x14ac:dyDescent="0.25">
      <c r="B113" s="4" t="s">
        <v>56</v>
      </c>
      <c r="C113" s="5">
        <v>363</v>
      </c>
      <c r="D113" s="5">
        <v>1025</v>
      </c>
      <c r="E113" s="6">
        <f t="shared" ref="E113:E114" si="9">IF(C113&gt;0,(D113-C113)/C113,"-")</f>
        <v>1.8236914600550964</v>
      </c>
    </row>
    <row r="114" spans="2:14" ht="15" thickBot="1" x14ac:dyDescent="0.25">
      <c r="B114" s="4" t="s">
        <v>57</v>
      </c>
      <c r="C114" s="5">
        <v>194</v>
      </c>
      <c r="D114" s="5">
        <v>527</v>
      </c>
      <c r="E114" s="6">
        <f t="shared" si="9"/>
        <v>1.7164948453608246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2</v>
      </c>
      <c r="D128" s="10">
        <v>0</v>
      </c>
      <c r="E128" s="10">
        <v>0</v>
      </c>
      <c r="F128" s="10">
        <v>2</v>
      </c>
      <c r="G128" s="10">
        <v>6</v>
      </c>
      <c r="H128" s="10">
        <v>0</v>
      </c>
      <c r="I128" s="10">
        <v>3</v>
      </c>
      <c r="J128" s="10">
        <v>9</v>
      </c>
      <c r="K128" s="6">
        <f>IF(C128=0,"-",(G128-C128)/C128)</f>
        <v>2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3.5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1</v>
      </c>
      <c r="H129" s="10">
        <v>1</v>
      </c>
      <c r="I129" s="10">
        <v>0</v>
      </c>
      <c r="J129" s="10">
        <v>2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4</v>
      </c>
      <c r="D131" s="10">
        <v>0</v>
      </c>
      <c r="E131" s="10">
        <v>0</v>
      </c>
      <c r="F131" s="10">
        <v>4</v>
      </c>
      <c r="G131" s="10">
        <v>2</v>
      </c>
      <c r="H131" s="10">
        <v>0</v>
      </c>
      <c r="I131" s="10">
        <v>0</v>
      </c>
      <c r="J131" s="10">
        <v>2</v>
      </c>
      <c r="K131" s="6">
        <f t="shared" si="11"/>
        <v>-0.5</v>
      </c>
      <c r="L131" s="6" t="str">
        <f t="shared" si="10"/>
        <v>-</v>
      </c>
      <c r="M131" s="6" t="str">
        <f t="shared" si="10"/>
        <v>-</v>
      </c>
      <c r="N131" s="6">
        <f t="shared" si="10"/>
        <v>-0.5</v>
      </c>
    </row>
    <row r="132" spans="2:14" ht="15" thickBot="1" x14ac:dyDescent="0.25">
      <c r="B132" s="4" t="s">
        <v>67</v>
      </c>
      <c r="C132" s="10">
        <v>0</v>
      </c>
      <c r="D132" s="10">
        <v>1</v>
      </c>
      <c r="E132" s="10">
        <v>0</v>
      </c>
      <c r="F132" s="10">
        <v>1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>
        <f t="shared" si="10"/>
        <v>-1</v>
      </c>
      <c r="M132" s="6" t="str">
        <f t="shared" si="10"/>
        <v>-</v>
      </c>
      <c r="N132" s="6">
        <f t="shared" si="10"/>
        <v>-1</v>
      </c>
    </row>
    <row r="133" spans="2:14" ht="15" thickBot="1" x14ac:dyDescent="0.25">
      <c r="B133" s="4" t="s">
        <v>68</v>
      </c>
      <c r="C133" s="10">
        <v>6</v>
      </c>
      <c r="D133" s="10">
        <v>1</v>
      </c>
      <c r="E133" s="10">
        <v>0</v>
      </c>
      <c r="F133" s="10">
        <v>7</v>
      </c>
      <c r="G133" s="10">
        <v>9</v>
      </c>
      <c r="H133" s="10">
        <v>1</v>
      </c>
      <c r="I133" s="10">
        <v>3</v>
      </c>
      <c r="J133" s="10">
        <v>13</v>
      </c>
      <c r="K133" s="6">
        <f t="shared" si="11"/>
        <v>0.5</v>
      </c>
      <c r="L133" s="6">
        <f t="shared" si="10"/>
        <v>0</v>
      </c>
      <c r="M133" s="6" t="str">
        <f t="shared" si="10"/>
        <v>-</v>
      </c>
      <c r="N133" s="6">
        <f t="shared" si="10"/>
        <v>0.8571428571428571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1</v>
      </c>
      <c r="G134" s="6">
        <f t="shared" si="12"/>
        <v>0.8571428571428571</v>
      </c>
      <c r="H134" s="6" t="str">
        <f t="shared" si="12"/>
        <v>-</v>
      </c>
      <c r="I134" s="6">
        <f t="shared" si="12"/>
        <v>1</v>
      </c>
      <c r="J134" s="6">
        <f t="shared" si="12"/>
        <v>0.81818181818181823</v>
      </c>
      <c r="K134" s="6">
        <f>IF(OR(C134="-",G134="-"),"-",(G134-C134)/C134)</f>
        <v>-0.1428571428571429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-0.18181818181818177</v>
      </c>
    </row>
    <row r="135" spans="2:14" ht="15" thickBot="1" x14ac:dyDescent="0.25">
      <c r="B135" s="4" t="s">
        <v>37</v>
      </c>
      <c r="C135" s="6">
        <f>IF(C131=0,"-",C131/(C130+C131))</f>
        <v>1</v>
      </c>
      <c r="D135" s="6" t="str">
        <f t="shared" ref="D135:J135" si="14">IF(D131=0,"-",D131/(D130+D131))</f>
        <v>-</v>
      </c>
      <c r="E135" s="6" t="str">
        <f t="shared" si="14"/>
        <v>-</v>
      </c>
      <c r="F135" s="6">
        <f t="shared" si="14"/>
        <v>1</v>
      </c>
      <c r="G135" s="6">
        <f t="shared" si="14"/>
        <v>1</v>
      </c>
      <c r="H135" s="6" t="str">
        <f t="shared" si="14"/>
        <v>-</v>
      </c>
      <c r="I135" s="6" t="str">
        <f t="shared" si="14"/>
        <v>-</v>
      </c>
      <c r="J135" s="6">
        <f t="shared" si="14"/>
        <v>1</v>
      </c>
      <c r="K135" s="6">
        <f>IF(OR(C135="-",G135="-"),"-",(G135-C135)/C135)</f>
        <v>0</v>
      </c>
      <c r="L135" s="6" t="str">
        <f t="shared" si="13"/>
        <v>-</v>
      </c>
      <c r="M135" s="6" t="str">
        <f t="shared" si="13"/>
        <v>-</v>
      </c>
      <c r="N135" s="6">
        <f t="shared" si="13"/>
        <v>0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20</v>
      </c>
      <c r="D143" s="10">
        <v>0</v>
      </c>
      <c r="E143" s="10">
        <v>5</v>
      </c>
      <c r="F143" s="10">
        <v>25</v>
      </c>
      <c r="G143" s="10">
        <v>44</v>
      </c>
      <c r="H143" s="10">
        <v>0</v>
      </c>
      <c r="I143" s="10">
        <v>5</v>
      </c>
      <c r="J143" s="10">
        <v>49</v>
      </c>
      <c r="K143" s="6">
        <f>IF(C143=0,"-",(G143-C143)/C143)</f>
        <v>1.2</v>
      </c>
      <c r="L143" s="6" t="str">
        <f t="shared" ref="L143:N147" si="15">IF(D143=0,"-",(H143-D143)/D143)</f>
        <v>-</v>
      </c>
      <c r="M143" s="6">
        <f t="shared" si="15"/>
        <v>0</v>
      </c>
      <c r="N143" s="6">
        <f t="shared" si="15"/>
        <v>0.96</v>
      </c>
    </row>
    <row r="144" spans="2:14" ht="15" thickBot="1" x14ac:dyDescent="0.25">
      <c r="B144" s="4" t="s">
        <v>72</v>
      </c>
      <c r="C144" s="10">
        <v>10</v>
      </c>
      <c r="D144" s="10">
        <v>0</v>
      </c>
      <c r="E144" s="10">
        <v>3</v>
      </c>
      <c r="F144" s="10">
        <v>13</v>
      </c>
      <c r="G144" s="10">
        <v>13</v>
      </c>
      <c r="H144" s="10">
        <v>0</v>
      </c>
      <c r="I144" s="10">
        <v>2</v>
      </c>
      <c r="J144" s="10">
        <v>15</v>
      </c>
      <c r="K144" s="6">
        <f t="shared" ref="K144:K147" si="16">IF(C144=0,"-",(G144-C144)/C144)</f>
        <v>0.3</v>
      </c>
      <c r="L144" s="6" t="str">
        <f t="shared" si="15"/>
        <v>-</v>
      </c>
      <c r="M144" s="6">
        <f t="shared" si="15"/>
        <v>-0.33333333333333331</v>
      </c>
      <c r="N144" s="6">
        <f t="shared" si="15"/>
        <v>0.15384615384615385</v>
      </c>
    </row>
    <row r="145" spans="2:14" ht="15" thickBot="1" x14ac:dyDescent="0.25">
      <c r="B145" s="4" t="s">
        <v>73</v>
      </c>
      <c r="C145" s="10">
        <v>151</v>
      </c>
      <c r="D145" s="10">
        <v>0</v>
      </c>
      <c r="E145" s="10">
        <v>20</v>
      </c>
      <c r="F145" s="10">
        <v>171</v>
      </c>
      <c r="G145" s="10">
        <v>190</v>
      </c>
      <c r="H145" s="10">
        <v>0</v>
      </c>
      <c r="I145" s="10">
        <v>15</v>
      </c>
      <c r="J145" s="10">
        <v>205</v>
      </c>
      <c r="K145" s="6">
        <f t="shared" si="16"/>
        <v>0.25827814569536423</v>
      </c>
      <c r="L145" s="6" t="str">
        <f t="shared" si="15"/>
        <v>-</v>
      </c>
      <c r="M145" s="6">
        <f t="shared" si="15"/>
        <v>-0.25</v>
      </c>
      <c r="N145" s="6">
        <f t="shared" si="15"/>
        <v>0.19883040935672514</v>
      </c>
    </row>
    <row r="146" spans="2:14" ht="15" thickBot="1" x14ac:dyDescent="0.25">
      <c r="B146" s="4" t="s">
        <v>74</v>
      </c>
      <c r="C146" s="10">
        <v>61</v>
      </c>
      <c r="D146" s="10">
        <v>0</v>
      </c>
      <c r="E146" s="10">
        <v>11</v>
      </c>
      <c r="F146" s="10">
        <v>72</v>
      </c>
      <c r="G146" s="10">
        <v>90</v>
      </c>
      <c r="H146" s="10">
        <v>0</v>
      </c>
      <c r="I146" s="10">
        <v>28</v>
      </c>
      <c r="J146" s="10">
        <v>118</v>
      </c>
      <c r="K146" s="6">
        <f t="shared" si="16"/>
        <v>0.47540983606557374</v>
      </c>
      <c r="L146" s="6" t="str">
        <f t="shared" si="15"/>
        <v>-</v>
      </c>
      <c r="M146" s="6">
        <f t="shared" si="15"/>
        <v>1.5454545454545454</v>
      </c>
      <c r="N146" s="6">
        <f t="shared" si="15"/>
        <v>0.63888888888888884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2</v>
      </c>
      <c r="F147" s="10">
        <v>2</v>
      </c>
      <c r="G147" s="10">
        <v>3</v>
      </c>
      <c r="H147" s="10">
        <v>0</v>
      </c>
      <c r="I147" s="10">
        <v>1</v>
      </c>
      <c r="J147" s="10">
        <v>4</v>
      </c>
      <c r="K147" s="6" t="str">
        <f t="shared" si="16"/>
        <v>-</v>
      </c>
      <c r="L147" s="6" t="str">
        <f t="shared" si="15"/>
        <v>-</v>
      </c>
      <c r="M147" s="6">
        <f t="shared" si="15"/>
        <v>-0.5</v>
      </c>
      <c r="N147" s="6">
        <f t="shared" si="15"/>
        <v>1</v>
      </c>
    </row>
    <row r="148" spans="2:14" ht="15" thickBot="1" x14ac:dyDescent="0.25">
      <c r="B148" s="7" t="s">
        <v>68</v>
      </c>
      <c r="C148" s="10">
        <v>242</v>
      </c>
      <c r="D148" s="10">
        <v>0</v>
      </c>
      <c r="E148" s="10">
        <v>41</v>
      </c>
      <c r="F148" s="10">
        <v>283</v>
      </c>
      <c r="G148" s="10">
        <v>340</v>
      </c>
      <c r="H148" s="10">
        <v>0</v>
      </c>
      <c r="I148" s="10">
        <v>51</v>
      </c>
      <c r="J148" s="10">
        <v>391</v>
      </c>
      <c r="K148" s="6">
        <f t="shared" ref="K148" si="17">IF(C148=0,"-",(G148-C148)/C148)</f>
        <v>0.4049586776859504</v>
      </c>
      <c r="L148" s="6" t="str">
        <f t="shared" ref="L148" si="18">IF(D148=0,"-",(H148-D148)/D148)</f>
        <v>-</v>
      </c>
      <c r="M148" s="6">
        <f t="shared" ref="M148" si="19">IF(E148=0,"-",(I148-E148)/E148)</f>
        <v>0.24390243902439024</v>
      </c>
      <c r="N148" s="6">
        <f t="shared" ref="N148" si="20">IF(F148=0,"-",(J148-F148)/F148)</f>
        <v>0.38162544169611307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0.11695906432748537</v>
      </c>
      <c r="D149" s="6" t="str">
        <f t="shared" si="21"/>
        <v>-</v>
      </c>
      <c r="E149" s="6">
        <f t="shared" si="21"/>
        <v>0.2</v>
      </c>
      <c r="F149" s="6">
        <f t="shared" si="21"/>
        <v>0.12755102040816327</v>
      </c>
      <c r="G149" s="6">
        <f t="shared" si="21"/>
        <v>0.18803418803418803</v>
      </c>
      <c r="H149" s="6" t="str">
        <f t="shared" si="21"/>
        <v>-</v>
      </c>
      <c r="I149" s="6">
        <f t="shared" si="21"/>
        <v>0.25</v>
      </c>
      <c r="J149" s="6">
        <f t="shared" si="21"/>
        <v>0.19291338582677164</v>
      </c>
      <c r="K149" s="6">
        <f>IF(OR(C149="-",G149="-"),"-",(G149-C149)/C149)</f>
        <v>0.60769230769230775</v>
      </c>
      <c r="L149" s="6" t="str">
        <f t="shared" ref="L149:N150" si="22">IF(OR(D149="-",H149="-"),"-",(H149-D149)/D149)</f>
        <v>-</v>
      </c>
      <c r="M149" s="6">
        <f t="shared" si="22"/>
        <v>0.24999999999999994</v>
      </c>
      <c r="N149" s="6">
        <f t="shared" si="22"/>
        <v>0.51244094488188963</v>
      </c>
    </row>
    <row r="150" spans="2:14" ht="29.25" thickBot="1" x14ac:dyDescent="0.25">
      <c r="B150" s="7" t="s">
        <v>77</v>
      </c>
      <c r="C150" s="6">
        <f t="shared" si="21"/>
        <v>0.14084507042253522</v>
      </c>
      <c r="D150" s="6" t="str">
        <f t="shared" si="21"/>
        <v>-</v>
      </c>
      <c r="E150" s="6">
        <f t="shared" si="21"/>
        <v>0.21428571428571427</v>
      </c>
      <c r="F150" s="6">
        <f t="shared" si="21"/>
        <v>0.15294117647058825</v>
      </c>
      <c r="G150" s="6">
        <f t="shared" si="21"/>
        <v>0.12621359223300971</v>
      </c>
      <c r="H150" s="6" t="str">
        <f t="shared" si="21"/>
        <v>-</v>
      </c>
      <c r="I150" s="6">
        <f t="shared" si="21"/>
        <v>6.6666666666666666E-2</v>
      </c>
      <c r="J150" s="6">
        <f t="shared" si="21"/>
        <v>0.11278195488721804</v>
      </c>
      <c r="K150" s="6">
        <f>IF(OR(C150="-",G150="-"),"-",(G150-C150)/C150)</f>
        <v>-0.10388349514563111</v>
      </c>
      <c r="L150" s="6" t="str">
        <f t="shared" si="22"/>
        <v>-</v>
      </c>
      <c r="M150" s="6">
        <f t="shared" si="22"/>
        <v>-0.68888888888888877</v>
      </c>
      <c r="N150" s="6">
        <f t="shared" si="22"/>
        <v>-0.26257952573742055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210</v>
      </c>
      <c r="D157" s="19">
        <v>280</v>
      </c>
      <c r="E157" s="18">
        <f>IF(C157=0,"-",(D157-C157)/C157)</f>
        <v>0.33333333333333331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30</v>
      </c>
      <c r="D158" s="19">
        <v>44</v>
      </c>
      <c r="E158" s="18">
        <f t="shared" ref="E158:E159" si="23">IF(C158=0,"-",(D158-C158)/C158)</f>
        <v>0.46666666666666667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2</v>
      </c>
      <c r="D159" s="19">
        <v>13</v>
      </c>
      <c r="E159" s="18">
        <f t="shared" si="23"/>
        <v>5.5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0.86776859504132231</v>
      </c>
      <c r="D160" s="18">
        <f>IF(D157=0,"-",D157/(D157+D158+D159))</f>
        <v>0.83086053412462912</v>
      </c>
      <c r="E160" s="18">
        <f>IF(OR(C160="-",D160="-"),"-",(D160-C160)/C160)</f>
        <v>-4.2532146389713102E-2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2</v>
      </c>
      <c r="D166" s="5">
        <v>12</v>
      </c>
      <c r="E166" s="6">
        <f>IF(C166=0,"-",(D166-C166)/C166)</f>
        <v>5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5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2</v>
      </c>
      <c r="D168" s="5">
        <v>4</v>
      </c>
      <c r="E168" s="6">
        <f t="shared" si="24"/>
        <v>1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0.75</v>
      </c>
      <c r="E169" s="6">
        <f t="shared" ref="E169:E171" si="25">IF(OR(C169="-",D169="-"),"-",(D169-C169)/C169)</f>
        <v>-0.25</v>
      </c>
    </row>
    <row r="170" spans="2:14" ht="20.100000000000001" customHeight="1" thickBot="1" x14ac:dyDescent="0.25">
      <c r="B170" s="4" t="s">
        <v>39</v>
      </c>
      <c r="C170" s="6" t="s">
        <v>104</v>
      </c>
      <c r="D170" s="6">
        <v>0.625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>
        <v>1</v>
      </c>
      <c r="D171" s="6">
        <v>1</v>
      </c>
      <c r="E171" s="6">
        <f t="shared" si="25"/>
        <v>0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10</v>
      </c>
      <c r="D178" s="5">
        <v>26</v>
      </c>
      <c r="E178" s="6">
        <f>IF(C178=0,"-",(D178-C178)/C178)</f>
        <v>1.6</v>
      </c>
      <c r="H178" s="13"/>
    </row>
    <row r="179" spans="2:8" ht="15" thickBot="1" x14ac:dyDescent="0.25">
      <c r="B179" s="4" t="s">
        <v>43</v>
      </c>
      <c r="C179" s="5">
        <v>7</v>
      </c>
      <c r="D179" s="5">
        <v>24</v>
      </c>
      <c r="E179" s="6">
        <f t="shared" ref="E179:E185" si="26">IF(C179=0,"-",(D179-C179)/C179)</f>
        <v>2.4285714285714284</v>
      </c>
      <c r="H179" s="13"/>
    </row>
    <row r="180" spans="2:8" ht="15" thickBot="1" x14ac:dyDescent="0.25">
      <c r="B180" s="4" t="s">
        <v>47</v>
      </c>
      <c r="C180" s="5">
        <v>1</v>
      </c>
      <c r="D180" s="5">
        <v>0</v>
      </c>
      <c r="E180" s="6">
        <f t="shared" si="26"/>
        <v>-1</v>
      </c>
      <c r="H180" s="13"/>
    </row>
    <row r="181" spans="2:8" ht="15" thickBot="1" x14ac:dyDescent="0.25">
      <c r="B181" s="4" t="s">
        <v>78</v>
      </c>
      <c r="C181" s="5">
        <v>2</v>
      </c>
      <c r="D181" s="5">
        <v>2</v>
      </c>
      <c r="E181" s="6">
        <f t="shared" si="26"/>
        <v>0</v>
      </c>
      <c r="H181" s="13"/>
    </row>
    <row r="182" spans="2:8" ht="15" thickBot="1" x14ac:dyDescent="0.25">
      <c r="B182" s="15" t="s">
        <v>79</v>
      </c>
      <c r="C182" s="5">
        <v>173</v>
      </c>
      <c r="D182" s="5">
        <v>439</v>
      </c>
      <c r="E182" s="6">
        <f t="shared" si="26"/>
        <v>1.5375722543352601</v>
      </c>
      <c r="H182" s="13"/>
    </row>
    <row r="183" spans="2:8" ht="15" thickBot="1" x14ac:dyDescent="0.25">
      <c r="B183" s="4" t="s">
        <v>47</v>
      </c>
      <c r="C183" s="5">
        <v>141</v>
      </c>
      <c r="D183" s="5">
        <v>392</v>
      </c>
      <c r="E183" s="6">
        <f t="shared" si="26"/>
        <v>1.7801418439716312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32</v>
      </c>
      <c r="D185" s="5">
        <v>47</v>
      </c>
      <c r="E185" s="6">
        <f t="shared" si="26"/>
        <v>0.46875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2</v>
      </c>
      <c r="E197" s="6">
        <f t="shared" ref="E197:E200" si="27">IF(C197=0,"-",(D197-C197)/C197)</f>
        <v>1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2</v>
      </c>
      <c r="E199" s="6">
        <f t="shared" si="27"/>
        <v>1</v>
      </c>
    </row>
    <row r="200" spans="2:5" ht="15" thickBot="1" x14ac:dyDescent="0.25">
      <c r="B200" s="4" t="s">
        <v>85</v>
      </c>
      <c r="C200" s="5">
        <v>1</v>
      </c>
      <c r="D200" s="5">
        <v>2</v>
      </c>
      <c r="E200" s="6">
        <f t="shared" si="27"/>
        <v>1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2</v>
      </c>
      <c r="E208" s="6">
        <f t="shared" si="28"/>
        <v>1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2</v>
      </c>
      <c r="E209" s="6">
        <f t="shared" si="28"/>
        <v>1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3</v>
      </c>
      <c r="D221" s="5">
        <v>6</v>
      </c>
      <c r="E221" s="6">
        <f t="shared" ref="E221:E223" si="30">IF(C221=0,"-",(D221-C221)/C221)</f>
        <v>1</v>
      </c>
    </row>
    <row r="222" spans="2:5" ht="15" thickBot="1" x14ac:dyDescent="0.25">
      <c r="B222" s="16" t="s">
        <v>92</v>
      </c>
      <c r="C222" s="5">
        <v>2</v>
      </c>
      <c r="D222" s="5">
        <v>7</v>
      </c>
      <c r="E222" s="6">
        <f t="shared" si="30"/>
        <v>2.5</v>
      </c>
    </row>
    <row r="223" spans="2:5" ht="15" thickBot="1" x14ac:dyDescent="0.25">
      <c r="B223" s="16" t="s">
        <v>93</v>
      </c>
      <c r="C223" s="5">
        <v>22</v>
      </c>
      <c r="D223" s="5">
        <v>19</v>
      </c>
      <c r="E223" s="6">
        <f t="shared" si="30"/>
        <v>-0.13636363636363635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1378</v>
      </c>
      <c r="D14" s="5">
        <v>1636</v>
      </c>
      <c r="E14" s="6">
        <f>IF(C14&gt;0,(D14-C14)/C14)</f>
        <v>0.18722786647314948</v>
      </c>
    </row>
    <row r="15" spans="1:5" ht="20.100000000000001" customHeight="1" thickBot="1" x14ac:dyDescent="0.25">
      <c r="B15" s="4" t="s">
        <v>17</v>
      </c>
      <c r="C15" s="5">
        <v>1378</v>
      </c>
      <c r="D15" s="5">
        <v>1636</v>
      </c>
      <c r="E15" s="6">
        <f t="shared" ref="E15:E25" si="0">IF(C15&gt;0,(D15-C15)/C15)</f>
        <v>0.18722786647314948</v>
      </c>
    </row>
    <row r="16" spans="1:5" ht="20.100000000000001" customHeight="1" thickBot="1" x14ac:dyDescent="0.25">
      <c r="B16" s="4" t="s">
        <v>18</v>
      </c>
      <c r="C16" s="5">
        <v>790</v>
      </c>
      <c r="D16" s="5">
        <v>989</v>
      </c>
      <c r="E16" s="6">
        <f t="shared" si="0"/>
        <v>0.2518987341772152</v>
      </c>
    </row>
    <row r="17" spans="2:5" ht="20.100000000000001" customHeight="1" thickBot="1" x14ac:dyDescent="0.25">
      <c r="B17" s="4" t="s">
        <v>19</v>
      </c>
      <c r="C17" s="5">
        <v>588</v>
      </c>
      <c r="D17" s="5">
        <v>647</v>
      </c>
      <c r="E17" s="6">
        <f t="shared" si="0"/>
        <v>0.10034013605442177</v>
      </c>
    </row>
    <row r="18" spans="2:5" ht="20.100000000000001" customHeight="1" thickBot="1" x14ac:dyDescent="0.25">
      <c r="B18" s="4" t="s">
        <v>100</v>
      </c>
      <c r="C18" s="5">
        <v>18</v>
      </c>
      <c r="D18" s="5">
        <v>3</v>
      </c>
      <c r="E18" s="6">
        <f>IF(C18=0,"-",(D18-C18)/C18)</f>
        <v>-0.83333333333333337</v>
      </c>
    </row>
    <row r="19" spans="2:5" ht="20.100000000000001" customHeight="1" thickBot="1" x14ac:dyDescent="0.25">
      <c r="B19" s="4" t="s">
        <v>101</v>
      </c>
      <c r="C19" s="5">
        <v>2</v>
      </c>
      <c r="D19" s="5">
        <v>1</v>
      </c>
      <c r="E19" s="6">
        <f>IF(C19=0,"-",(D19-C19)/C19)</f>
        <v>-0.5</v>
      </c>
    </row>
    <row r="20" spans="2:5" ht="20.100000000000001" customHeight="1" thickBot="1" x14ac:dyDescent="0.25">
      <c r="B20" s="4" t="s">
        <v>20</v>
      </c>
      <c r="C20" s="6">
        <f>C17/C15</f>
        <v>0.42670537010159654</v>
      </c>
      <c r="D20" s="6">
        <f>D17/D15</f>
        <v>0.3954767726161369</v>
      </c>
      <c r="E20" s="6">
        <f t="shared" si="0"/>
        <v>-7.3185386624087384E-2</v>
      </c>
    </row>
    <row r="21" spans="2:5" ht="30" customHeight="1" thickBot="1" x14ac:dyDescent="0.25">
      <c r="B21" s="4" t="s">
        <v>23</v>
      </c>
      <c r="C21" s="5">
        <v>50</v>
      </c>
      <c r="D21" s="5">
        <v>158</v>
      </c>
      <c r="E21" s="6">
        <f t="shared" si="0"/>
        <v>2.16</v>
      </c>
    </row>
    <row r="22" spans="2:5" ht="20.100000000000001" customHeight="1" thickBot="1" x14ac:dyDescent="0.25">
      <c r="B22" s="4" t="s">
        <v>24</v>
      </c>
      <c r="C22" s="5">
        <v>28</v>
      </c>
      <c r="D22" s="5">
        <v>109</v>
      </c>
      <c r="E22" s="6">
        <f t="shared" si="0"/>
        <v>2.8928571428571428</v>
      </c>
    </row>
    <row r="23" spans="2:5" ht="20.100000000000001" customHeight="1" thickBot="1" x14ac:dyDescent="0.25">
      <c r="B23" s="4" t="s">
        <v>25</v>
      </c>
      <c r="C23" s="5">
        <v>22</v>
      </c>
      <c r="D23" s="5">
        <v>49</v>
      </c>
      <c r="E23" s="6">
        <f t="shared" si="0"/>
        <v>1.2272727272727273</v>
      </c>
    </row>
    <row r="24" spans="2:5" ht="20.100000000000001" customHeight="1" thickBot="1" x14ac:dyDescent="0.25">
      <c r="B24" s="4" t="s">
        <v>21</v>
      </c>
      <c r="C24" s="6">
        <f>C23/C21</f>
        <v>0.44</v>
      </c>
      <c r="D24" s="6">
        <f t="shared" ref="D24" si="1">D23/D21</f>
        <v>0.310126582278481</v>
      </c>
      <c r="E24" s="6">
        <f t="shared" si="0"/>
        <v>-0.29516685845799773</v>
      </c>
    </row>
    <row r="25" spans="2:5" ht="20.100000000000001" customHeight="1" thickBot="1" x14ac:dyDescent="0.25">
      <c r="B25" s="7" t="s">
        <v>26</v>
      </c>
      <c r="C25" s="6">
        <v>0.18262492180790721</v>
      </c>
      <c r="D25" s="6">
        <v>0.21589806866244812</v>
      </c>
      <c r="E25" s="6">
        <f t="shared" si="0"/>
        <v>0.18219390061964844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290</v>
      </c>
      <c r="D34" s="5">
        <v>365</v>
      </c>
      <c r="E34" s="6">
        <f>IF(C34&gt;0,(D34-C34)/C34,"-")</f>
        <v>0.25862068965517243</v>
      </c>
    </row>
    <row r="35" spans="2:5" ht="20.100000000000001" customHeight="1" thickBot="1" x14ac:dyDescent="0.25">
      <c r="B35" s="4" t="s">
        <v>29</v>
      </c>
      <c r="C35" s="5">
        <v>0</v>
      </c>
      <c r="D35" s="5">
        <v>1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240</v>
      </c>
      <c r="D36" s="5">
        <v>300</v>
      </c>
      <c r="E36" s="6">
        <f t="shared" si="2"/>
        <v>0.25</v>
      </c>
    </row>
    <row r="37" spans="2:5" ht="20.100000000000001" customHeight="1" thickBot="1" x14ac:dyDescent="0.25">
      <c r="B37" s="4" t="s">
        <v>30</v>
      </c>
      <c r="C37" s="5">
        <v>50</v>
      </c>
      <c r="D37" s="5">
        <v>64</v>
      </c>
      <c r="E37" s="6">
        <f t="shared" si="2"/>
        <v>0.28000000000000003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114</v>
      </c>
      <c r="D44" s="5">
        <v>314</v>
      </c>
      <c r="E44" s="6">
        <f>IF(C44&gt;0,(D44-C44)/C44,"-")</f>
        <v>1.7543859649122806</v>
      </c>
    </row>
    <row r="45" spans="2:5" ht="20.100000000000001" customHeight="1" thickBot="1" x14ac:dyDescent="0.25">
      <c r="B45" s="4" t="s">
        <v>34</v>
      </c>
      <c r="C45" s="5">
        <v>1</v>
      </c>
      <c r="D45" s="5">
        <v>18</v>
      </c>
      <c r="E45" s="6">
        <f t="shared" ref="E45:E51" si="3">IF(C45&gt;0,(D45-C45)/C45,"-")</f>
        <v>17</v>
      </c>
    </row>
    <row r="46" spans="2:5" ht="20.100000000000001" customHeight="1" thickBot="1" x14ac:dyDescent="0.25">
      <c r="B46" s="4" t="s">
        <v>31</v>
      </c>
      <c r="C46" s="5">
        <v>2</v>
      </c>
      <c r="D46" s="5">
        <v>6</v>
      </c>
      <c r="E46" s="6">
        <f t="shared" si="3"/>
        <v>2</v>
      </c>
    </row>
    <row r="47" spans="2:5" ht="20.100000000000001" customHeight="1" thickBot="1" x14ac:dyDescent="0.25">
      <c r="B47" s="4" t="s">
        <v>32</v>
      </c>
      <c r="C47" s="5">
        <v>448</v>
      </c>
      <c r="D47" s="5">
        <v>689</v>
      </c>
      <c r="E47" s="6">
        <f t="shared" si="3"/>
        <v>0.5379464285714286</v>
      </c>
    </row>
    <row r="48" spans="2:5" ht="20.100000000000001" customHeight="1" thickBot="1" x14ac:dyDescent="0.25">
      <c r="B48" s="4" t="s">
        <v>35</v>
      </c>
      <c r="C48" s="5">
        <v>124</v>
      </c>
      <c r="D48" s="5">
        <v>273</v>
      </c>
      <c r="E48" s="6">
        <f t="shared" si="3"/>
        <v>1.2016129032258065</v>
      </c>
    </row>
    <row r="49" spans="2:5" ht="20.100000000000001" customHeight="1" thickBot="1" x14ac:dyDescent="0.25">
      <c r="B49" s="4" t="s">
        <v>67</v>
      </c>
      <c r="C49" s="5">
        <v>335</v>
      </c>
      <c r="D49" s="5">
        <v>285</v>
      </c>
      <c r="E49" s="6">
        <f t="shared" si="3"/>
        <v>-0.14925373134328357</v>
      </c>
    </row>
    <row r="50" spans="2:5" ht="20.100000000000001" customHeight="1" collapsed="1" thickBot="1" x14ac:dyDescent="0.25">
      <c r="B50" s="4" t="s">
        <v>36</v>
      </c>
      <c r="C50" s="6">
        <f>C44/(C44+C45)</f>
        <v>0.99130434782608701</v>
      </c>
      <c r="D50" s="6">
        <f>D44/(D44+D45)</f>
        <v>0.94578313253012047</v>
      </c>
      <c r="E50" s="6">
        <f t="shared" si="3"/>
        <v>-4.5920524202071503E-2</v>
      </c>
    </row>
    <row r="51" spans="2:5" ht="20.100000000000001" customHeight="1" thickBot="1" x14ac:dyDescent="0.25">
      <c r="B51" s="4" t="s">
        <v>37</v>
      </c>
      <c r="C51" s="6">
        <f>C47/(C46+C47)</f>
        <v>0.99555555555555553</v>
      </c>
      <c r="D51" s="6">
        <f t="shared" ref="D51" si="4">D47/(D46+D47)</f>
        <v>0.99136690647482018</v>
      </c>
      <c r="E51" s="6">
        <f t="shared" si="3"/>
        <v>-4.2073484069886343E-3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115</v>
      </c>
      <c r="D58" s="5">
        <v>336</v>
      </c>
      <c r="E58" s="6">
        <f>IF(C58&gt;0,(D58-C58)/C58,"-")</f>
        <v>1.9217391304347826</v>
      </c>
    </row>
    <row r="59" spans="2:5" ht="20.100000000000001" customHeight="1" thickBot="1" x14ac:dyDescent="0.25">
      <c r="B59" s="4" t="s">
        <v>41</v>
      </c>
      <c r="C59" s="5">
        <v>67</v>
      </c>
      <c r="D59" s="5">
        <v>198</v>
      </c>
      <c r="E59" s="6">
        <f t="shared" ref="E59:E63" si="5">IF(C59&gt;0,(D59-C59)/C59,"-")</f>
        <v>1.955223880597015</v>
      </c>
    </row>
    <row r="60" spans="2:5" ht="20.100000000000001" customHeight="1" thickBot="1" x14ac:dyDescent="0.25">
      <c r="B60" s="4" t="s">
        <v>42</v>
      </c>
      <c r="C60" s="5">
        <v>47</v>
      </c>
      <c r="D60" s="5">
        <v>120</v>
      </c>
      <c r="E60" s="6">
        <f t="shared" si="5"/>
        <v>1.553191489361702</v>
      </c>
    </row>
    <row r="61" spans="2:5" ht="20.100000000000001" customHeight="1" collapsed="1" thickBot="1" x14ac:dyDescent="0.25">
      <c r="B61" s="4" t="s">
        <v>98</v>
      </c>
      <c r="C61" s="6">
        <f>(C59+C60)/C58</f>
        <v>0.99130434782608701</v>
      </c>
      <c r="D61" s="6">
        <f>(D59+D60)/D58</f>
        <v>0.9464285714285714</v>
      </c>
      <c r="E61" s="6">
        <f t="shared" si="5"/>
        <v>-4.526942355889732E-2</v>
      </c>
    </row>
    <row r="62" spans="2:5" ht="20.100000000000001" customHeight="1" thickBot="1" x14ac:dyDescent="0.25">
      <c r="B62" s="4" t="s">
        <v>39</v>
      </c>
      <c r="C62" s="6">
        <v>0.98529411764705888</v>
      </c>
      <c r="D62" s="6">
        <v>0.92523364485981308</v>
      </c>
      <c r="E62" s="6">
        <f t="shared" si="5"/>
        <v>-6.0956897754219613E-2</v>
      </c>
    </row>
    <row r="63" spans="2:5" ht="20.100000000000001" customHeight="1" thickBot="1" x14ac:dyDescent="0.25">
      <c r="B63" s="4" t="s">
        <v>40</v>
      </c>
      <c r="C63" s="6">
        <v>1</v>
      </c>
      <c r="D63" s="6">
        <v>0.98360655737704916</v>
      </c>
      <c r="E63" s="6">
        <f t="shared" si="5"/>
        <v>-1.6393442622950838E-2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1396</v>
      </c>
      <c r="D70" s="5">
        <v>1757</v>
      </c>
      <c r="E70" s="6">
        <f>IF(C70&gt;0,(D70-C70)/C70,"-")</f>
        <v>0.25859598853868193</v>
      </c>
    </row>
    <row r="71" spans="2:10" ht="20.100000000000001" customHeight="1" thickBot="1" x14ac:dyDescent="0.25">
      <c r="B71" s="4" t="s">
        <v>45</v>
      </c>
      <c r="C71" s="5">
        <v>278</v>
      </c>
      <c r="D71" s="5">
        <v>617</v>
      </c>
      <c r="E71" s="6">
        <f t="shared" ref="E71:E77" si="6">IF(C71&gt;0,(D71-C71)/C71,"-")</f>
        <v>1.2194244604316546</v>
      </c>
    </row>
    <row r="72" spans="2:10" ht="20.100000000000001" customHeight="1" thickBot="1" x14ac:dyDescent="0.25">
      <c r="B72" s="4" t="s">
        <v>43</v>
      </c>
      <c r="C72" s="5">
        <v>1</v>
      </c>
      <c r="D72" s="5">
        <v>6</v>
      </c>
      <c r="E72" s="6">
        <f t="shared" si="6"/>
        <v>5</v>
      </c>
    </row>
    <row r="73" spans="2:10" ht="20.100000000000001" customHeight="1" thickBot="1" x14ac:dyDescent="0.25">
      <c r="B73" s="4" t="s">
        <v>46</v>
      </c>
      <c r="C73" s="5">
        <v>881</v>
      </c>
      <c r="D73" s="5">
        <v>823</v>
      </c>
      <c r="E73" s="6">
        <f t="shared" si="6"/>
        <v>-6.5834279228149828E-2</v>
      </c>
    </row>
    <row r="74" spans="2:10" ht="20.100000000000001" customHeight="1" thickBot="1" x14ac:dyDescent="0.25">
      <c r="B74" s="4" t="s">
        <v>47</v>
      </c>
      <c r="C74" s="5">
        <v>215</v>
      </c>
      <c r="D74" s="5">
        <v>246</v>
      </c>
      <c r="E74" s="6">
        <f t="shared" si="6"/>
        <v>0.14418604651162792</v>
      </c>
    </row>
    <row r="75" spans="2:10" ht="20.100000000000001" customHeight="1" thickBot="1" x14ac:dyDescent="0.25">
      <c r="B75" s="4" t="s">
        <v>48</v>
      </c>
      <c r="C75" s="5">
        <v>21</v>
      </c>
      <c r="D75" s="5">
        <v>65</v>
      </c>
      <c r="E75" s="6">
        <f t="shared" si="6"/>
        <v>2.0952380952380953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19</v>
      </c>
      <c r="D90" s="5">
        <v>110</v>
      </c>
      <c r="E90" s="6">
        <f>IF(C90&gt;0,(D90-C90)/C90,"-")</f>
        <v>4.7894736842105265</v>
      </c>
    </row>
    <row r="91" spans="2:5" ht="29.25" thickBot="1" x14ac:dyDescent="0.25">
      <c r="B91" s="4" t="s">
        <v>52</v>
      </c>
      <c r="C91" s="5">
        <v>8</v>
      </c>
      <c r="D91" s="5">
        <v>48</v>
      </c>
      <c r="E91" s="6">
        <f t="shared" ref="E91:E93" si="7">IF(C91&gt;0,(D91-C91)/C91,"-")</f>
        <v>5</v>
      </c>
    </row>
    <row r="92" spans="2:5" ht="29.25" customHeight="1" thickBot="1" x14ac:dyDescent="0.25">
      <c r="B92" s="4" t="s">
        <v>53</v>
      </c>
      <c r="C92" s="5">
        <v>16</v>
      </c>
      <c r="D92" s="5">
        <v>71</v>
      </c>
      <c r="E92" s="6">
        <f t="shared" si="7"/>
        <v>3.4375</v>
      </c>
    </row>
    <row r="93" spans="2:5" ht="29.25" customHeight="1" thickBot="1" x14ac:dyDescent="0.25">
      <c r="B93" s="4" t="s">
        <v>54</v>
      </c>
      <c r="C93" s="6">
        <f>(C90+C91)/(C90+C91+C92)</f>
        <v>0.62790697674418605</v>
      </c>
      <c r="D93" s="6">
        <f>(D90+D91)/(D90+D91+D92)</f>
        <v>0.68995633187772931</v>
      </c>
      <c r="E93" s="6">
        <f t="shared" si="7"/>
        <v>9.8819343360828149E-2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43</v>
      </c>
      <c r="D100" s="5">
        <v>229</v>
      </c>
      <c r="E100" s="6">
        <f>IF(C100&gt;0,(D100-C100)/C100,"-")</f>
        <v>4.3255813953488369</v>
      </c>
    </row>
    <row r="101" spans="2:5" ht="20.100000000000001" customHeight="1" thickBot="1" x14ac:dyDescent="0.25">
      <c r="B101" s="4" t="s">
        <v>41</v>
      </c>
      <c r="C101" s="5">
        <v>20</v>
      </c>
      <c r="D101" s="5">
        <v>87</v>
      </c>
      <c r="E101" s="6">
        <f t="shared" ref="E101:E105" si="8">IF(C101&gt;0,(D101-C101)/C101,"-")</f>
        <v>3.35</v>
      </c>
    </row>
    <row r="102" spans="2:5" ht="20.100000000000001" customHeight="1" thickBot="1" x14ac:dyDescent="0.25">
      <c r="B102" s="4" t="s">
        <v>42</v>
      </c>
      <c r="C102" s="5">
        <v>7</v>
      </c>
      <c r="D102" s="5">
        <v>71</v>
      </c>
      <c r="E102" s="6">
        <f t="shared" si="8"/>
        <v>9.1428571428571423</v>
      </c>
    </row>
    <row r="103" spans="2:5" ht="20.100000000000001" customHeight="1" thickBot="1" x14ac:dyDescent="0.25">
      <c r="B103" s="4" t="s">
        <v>98</v>
      </c>
      <c r="C103" s="6">
        <f>(C101+C102)/C100</f>
        <v>0.62790697674418605</v>
      </c>
      <c r="D103" s="6">
        <f>(D101+D102)/D100</f>
        <v>0.68995633187772931</v>
      </c>
      <c r="E103" s="6">
        <f t="shared" si="8"/>
        <v>9.8819343360828149E-2</v>
      </c>
    </row>
    <row r="104" spans="2:5" ht="20.100000000000001" customHeight="1" thickBot="1" x14ac:dyDescent="0.25">
      <c r="B104" s="4" t="s">
        <v>39</v>
      </c>
      <c r="C104" s="6">
        <v>0.64516129032258063</v>
      </c>
      <c r="D104" s="6">
        <v>0.71311475409836067</v>
      </c>
      <c r="E104" s="6">
        <f t="shared" si="8"/>
        <v>0.10532786885245907</v>
      </c>
    </row>
    <row r="105" spans="2:5" ht="20.100000000000001" customHeight="1" thickBot="1" x14ac:dyDescent="0.25">
      <c r="B105" s="4" t="s">
        <v>40</v>
      </c>
      <c r="C105" s="6">
        <v>0.58333333333333337</v>
      </c>
      <c r="D105" s="6">
        <v>0.66355140186915884</v>
      </c>
      <c r="E105" s="6">
        <f t="shared" si="8"/>
        <v>0.13751668891855795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126</v>
      </c>
      <c r="D112" s="5">
        <v>315</v>
      </c>
      <c r="E112" s="6">
        <f>IF(C112&gt;0,(D112-C112)/C112,"-")</f>
        <v>1.5</v>
      </c>
    </row>
    <row r="113" spans="2:14" ht="15" thickBot="1" x14ac:dyDescent="0.25">
      <c r="B113" s="4" t="s">
        <v>56</v>
      </c>
      <c r="C113" s="5">
        <v>82</v>
      </c>
      <c r="D113" s="5">
        <v>191</v>
      </c>
      <c r="E113" s="6">
        <f t="shared" ref="E113:E114" si="9">IF(C113&gt;0,(D113-C113)/C113,"-")</f>
        <v>1.3292682926829269</v>
      </c>
    </row>
    <row r="114" spans="2:14" ht="15" thickBot="1" x14ac:dyDescent="0.25">
      <c r="B114" s="4" t="s">
        <v>57</v>
      </c>
      <c r="C114" s="5">
        <v>44</v>
      </c>
      <c r="D114" s="5">
        <v>124</v>
      </c>
      <c r="E114" s="6">
        <f t="shared" si="9"/>
        <v>1.8181818181818181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0</v>
      </c>
      <c r="F128" s="10">
        <v>0</v>
      </c>
      <c r="G128" s="10">
        <v>1</v>
      </c>
      <c r="H128" s="10">
        <v>0</v>
      </c>
      <c r="I128" s="10">
        <v>0</v>
      </c>
      <c r="J128" s="10">
        <v>1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4" t="s">
        <v>64</v>
      </c>
      <c r="C129" s="10">
        <v>1</v>
      </c>
      <c r="D129" s="10">
        <v>0</v>
      </c>
      <c r="E129" s="10">
        <v>0</v>
      </c>
      <c r="F129" s="10">
        <v>1</v>
      </c>
      <c r="G129" s="10">
        <v>1</v>
      </c>
      <c r="H129" s="10">
        <v>0</v>
      </c>
      <c r="I129" s="10">
        <v>0</v>
      </c>
      <c r="J129" s="10">
        <v>1</v>
      </c>
      <c r="K129" s="6">
        <f t="shared" ref="K129:K133" si="11">IF(C129=0,"-",(G129-C129)/C129)</f>
        <v>0</v>
      </c>
      <c r="L129" s="6" t="str">
        <f t="shared" si="10"/>
        <v>-</v>
      </c>
      <c r="M129" s="6" t="str">
        <f t="shared" si="10"/>
        <v>-</v>
      </c>
      <c r="N129" s="6">
        <f t="shared" si="10"/>
        <v>0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1</v>
      </c>
      <c r="H131" s="10">
        <v>0</v>
      </c>
      <c r="I131" s="10">
        <v>0</v>
      </c>
      <c r="J131" s="10">
        <v>1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0</v>
      </c>
      <c r="E133" s="10">
        <v>0</v>
      </c>
      <c r="F133" s="10">
        <v>1</v>
      </c>
      <c r="G133" s="10">
        <v>3</v>
      </c>
      <c r="H133" s="10">
        <v>0</v>
      </c>
      <c r="I133" s="10">
        <v>0</v>
      </c>
      <c r="J133" s="10">
        <v>3</v>
      </c>
      <c r="K133" s="6">
        <f t="shared" si="11"/>
        <v>2</v>
      </c>
      <c r="L133" s="6" t="str">
        <f t="shared" si="10"/>
        <v>-</v>
      </c>
      <c r="M133" s="6" t="str">
        <f t="shared" si="10"/>
        <v>-</v>
      </c>
      <c r="N133" s="6">
        <f t="shared" si="10"/>
        <v>2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 t="str">
        <f t="shared" si="12"/>
        <v>-</v>
      </c>
      <c r="G134" s="6">
        <f t="shared" si="12"/>
        <v>0.5</v>
      </c>
      <c r="H134" s="6" t="str">
        <f t="shared" si="12"/>
        <v>-</v>
      </c>
      <c r="I134" s="6" t="str">
        <f t="shared" si="12"/>
        <v>-</v>
      </c>
      <c r="J134" s="6">
        <f t="shared" si="12"/>
        <v>0.5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>
        <f t="shared" si="14"/>
        <v>1</v>
      </c>
      <c r="H135" s="6" t="str">
        <f t="shared" si="14"/>
        <v>-</v>
      </c>
      <c r="I135" s="6" t="str">
        <f t="shared" si="14"/>
        <v>-</v>
      </c>
      <c r="J135" s="6">
        <f t="shared" si="14"/>
        <v>1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3</v>
      </c>
      <c r="D143" s="10">
        <v>0</v>
      </c>
      <c r="E143" s="10">
        <v>1</v>
      </c>
      <c r="F143" s="10">
        <v>4</v>
      </c>
      <c r="G143" s="10">
        <v>1</v>
      </c>
      <c r="H143" s="10">
        <v>0</v>
      </c>
      <c r="I143" s="10">
        <v>0</v>
      </c>
      <c r="J143" s="10">
        <v>1</v>
      </c>
      <c r="K143" s="6">
        <f>IF(C143=0,"-",(G143-C143)/C143)</f>
        <v>-0.66666666666666663</v>
      </c>
      <c r="L143" s="6" t="str">
        <f t="shared" ref="L143:N147" si="15">IF(D143=0,"-",(H143-D143)/D143)</f>
        <v>-</v>
      </c>
      <c r="M143" s="6">
        <f t="shared" si="15"/>
        <v>-1</v>
      </c>
      <c r="N143" s="6">
        <f t="shared" si="15"/>
        <v>-0.75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9</v>
      </c>
      <c r="H144" s="10">
        <v>0</v>
      </c>
      <c r="I144" s="10">
        <v>0</v>
      </c>
      <c r="J144" s="10">
        <v>9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24</v>
      </c>
      <c r="D145" s="10">
        <v>0</v>
      </c>
      <c r="E145" s="10">
        <v>1</v>
      </c>
      <c r="F145" s="10">
        <v>25</v>
      </c>
      <c r="G145" s="10">
        <v>32</v>
      </c>
      <c r="H145" s="10">
        <v>0</v>
      </c>
      <c r="I145" s="10">
        <v>0</v>
      </c>
      <c r="J145" s="10">
        <v>32</v>
      </c>
      <c r="K145" s="6">
        <f t="shared" si="16"/>
        <v>0.33333333333333331</v>
      </c>
      <c r="L145" s="6" t="str">
        <f t="shared" si="15"/>
        <v>-</v>
      </c>
      <c r="M145" s="6">
        <f t="shared" si="15"/>
        <v>-1</v>
      </c>
      <c r="N145" s="6">
        <f t="shared" si="15"/>
        <v>0.28000000000000003</v>
      </c>
    </row>
    <row r="146" spans="2:14" ht="15" thickBot="1" x14ac:dyDescent="0.25">
      <c r="B146" s="4" t="s">
        <v>74</v>
      </c>
      <c r="C146" s="10">
        <v>0</v>
      </c>
      <c r="D146" s="10">
        <v>0</v>
      </c>
      <c r="E146" s="10">
        <v>0</v>
      </c>
      <c r="F146" s="10">
        <v>0</v>
      </c>
      <c r="G146" s="10">
        <v>20</v>
      </c>
      <c r="H146" s="10">
        <v>0</v>
      </c>
      <c r="I146" s="10">
        <v>0</v>
      </c>
      <c r="J146" s="10">
        <v>20</v>
      </c>
      <c r="K146" s="6" t="str">
        <f t="shared" si="16"/>
        <v>-</v>
      </c>
      <c r="L146" s="6" t="str">
        <f t="shared" si="15"/>
        <v>-</v>
      </c>
      <c r="M146" s="6" t="str">
        <f t="shared" si="15"/>
        <v>-</v>
      </c>
      <c r="N146" s="6" t="str">
        <f t="shared" si="15"/>
        <v>-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27</v>
      </c>
      <c r="D148" s="10">
        <v>0</v>
      </c>
      <c r="E148" s="10">
        <v>2</v>
      </c>
      <c r="F148" s="10">
        <v>29</v>
      </c>
      <c r="G148" s="10">
        <v>62</v>
      </c>
      <c r="H148" s="10">
        <v>0</v>
      </c>
      <c r="I148" s="10">
        <v>0</v>
      </c>
      <c r="J148" s="10">
        <v>62</v>
      </c>
      <c r="K148" s="6">
        <f t="shared" ref="K148" si="17">IF(C148=0,"-",(G148-C148)/C148)</f>
        <v>1.2962962962962963</v>
      </c>
      <c r="L148" s="6" t="str">
        <f t="shared" ref="L148" si="18">IF(D148=0,"-",(H148-D148)/D148)</f>
        <v>-</v>
      </c>
      <c r="M148" s="6">
        <f t="shared" ref="M148" si="19">IF(E148=0,"-",(I148-E148)/E148)</f>
        <v>-1</v>
      </c>
      <c r="N148" s="6">
        <f t="shared" ref="N148" si="20">IF(F148=0,"-",(J148-F148)/F148)</f>
        <v>1.1379310344827587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0.1111111111111111</v>
      </c>
      <c r="D149" s="6" t="str">
        <f t="shared" si="21"/>
        <v>-</v>
      </c>
      <c r="E149" s="6">
        <f t="shared" si="21"/>
        <v>0.5</v>
      </c>
      <c r="F149" s="6">
        <f t="shared" si="21"/>
        <v>0.13793103448275862</v>
      </c>
      <c r="G149" s="6">
        <f t="shared" si="21"/>
        <v>3.0303030303030304E-2</v>
      </c>
      <c r="H149" s="6" t="str">
        <f t="shared" si="21"/>
        <v>-</v>
      </c>
      <c r="I149" s="6" t="str">
        <f t="shared" si="21"/>
        <v>-</v>
      </c>
      <c r="J149" s="6">
        <f t="shared" si="21"/>
        <v>3.0303030303030304E-2</v>
      </c>
      <c r="K149" s="6">
        <f>IF(OR(C149="-",G149="-"),"-",(G149-C149)/C149)</f>
        <v>-0.72727272727272729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-0.78030303030303028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>
        <f t="shared" si="21"/>
        <v>0.31034482758620691</v>
      </c>
      <c r="H150" s="6" t="str">
        <f t="shared" si="21"/>
        <v>-</v>
      </c>
      <c r="I150" s="6" t="str">
        <f t="shared" si="21"/>
        <v>-</v>
      </c>
      <c r="J150" s="6">
        <f t="shared" si="21"/>
        <v>0.31034482758620691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24</v>
      </c>
      <c r="D157" s="19">
        <v>52</v>
      </c>
      <c r="E157" s="18">
        <f>IF(C157=0,"-",(D157-C157)/C157)</f>
        <v>1.1666666666666667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3</v>
      </c>
      <c r="D158" s="19">
        <v>5</v>
      </c>
      <c r="E158" s="18">
        <f t="shared" ref="E158:E159" si="23">IF(C158=0,"-",(D158-C158)/C158)</f>
        <v>0.66666666666666663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5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0.88888888888888884</v>
      </c>
      <c r="D160" s="18">
        <f>IF(D157=0,"-",D157/(D157+D158+D159))</f>
        <v>0.83870967741935487</v>
      </c>
      <c r="E160" s="18">
        <f>IF(OR(C160="-",D160="-"),"-",(D160-C160)/C160)</f>
        <v>-5.6451612903225715E-2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</v>
      </c>
      <c r="D166" s="5">
        <v>2</v>
      </c>
      <c r="E166" s="6">
        <f>IF(C166=0,"-",(D166-C166)/C166)</f>
        <v>1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0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1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0</v>
      </c>
      <c r="D169" s="6">
        <f>IF(D166=0,"-",(D167+D168)/D166)</f>
        <v>0.5</v>
      </c>
      <c r="E169" s="6" t="e">
        <f t="shared" ref="E169:E171" si="25">IF(OR(C169="-",D169="-"),"-",(D169-C169)/C169)</f>
        <v>#DIV/0!</v>
      </c>
    </row>
    <row r="170" spans="2:14" ht="20.100000000000001" customHeight="1" thickBot="1" x14ac:dyDescent="0.25">
      <c r="B170" s="4" t="s">
        <v>39</v>
      </c>
      <c r="C170" s="6" t="s">
        <v>104</v>
      </c>
      <c r="D170" s="6" t="s">
        <v>104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104</v>
      </c>
      <c r="D171" s="6">
        <v>0.5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3</v>
      </c>
      <c r="D178" s="5">
        <v>5</v>
      </c>
      <c r="E178" s="6">
        <f>IF(C178=0,"-",(D178-C178)/C178)</f>
        <v>0.66666666666666663</v>
      </c>
      <c r="H178" s="13"/>
    </row>
    <row r="179" spans="2:8" ht="15" thickBot="1" x14ac:dyDescent="0.25">
      <c r="B179" s="4" t="s">
        <v>43</v>
      </c>
      <c r="C179" s="5">
        <v>3</v>
      </c>
      <c r="D179" s="5">
        <v>3</v>
      </c>
      <c r="E179" s="6">
        <f t="shared" ref="E179:E185" si="26">IF(C179=0,"-",(D179-C179)/C179)</f>
        <v>0</v>
      </c>
      <c r="H179" s="13"/>
    </row>
    <row r="180" spans="2:8" ht="15" thickBot="1" x14ac:dyDescent="0.25">
      <c r="B180" s="4" t="s">
        <v>47</v>
      </c>
      <c r="C180" s="5">
        <v>0</v>
      </c>
      <c r="D180" s="5">
        <v>1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1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29</v>
      </c>
      <c r="D182" s="5">
        <v>58</v>
      </c>
      <c r="E182" s="6">
        <f t="shared" si="26"/>
        <v>1</v>
      </c>
      <c r="H182" s="13"/>
    </row>
    <row r="183" spans="2:8" ht="15" thickBot="1" x14ac:dyDescent="0.25">
      <c r="B183" s="4" t="s">
        <v>47</v>
      </c>
      <c r="C183" s="5">
        <v>27</v>
      </c>
      <c r="D183" s="5">
        <v>55</v>
      </c>
      <c r="E183" s="6">
        <f t="shared" si="26"/>
        <v>1.037037037037037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2</v>
      </c>
      <c r="D185" s="5">
        <v>3</v>
      </c>
      <c r="E185" s="6">
        <f t="shared" si="26"/>
        <v>0.5</v>
      </c>
      <c r="H185" s="13"/>
    </row>
    <row r="186" spans="2:8" s="22" customFormat="1" x14ac:dyDescent="0.2"/>
    <row r="187" spans="2:8" s="22" customFormat="1" x14ac:dyDescent="0.2"/>
    <row r="188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4</v>
      </c>
      <c r="E197" s="6">
        <f t="shared" ref="E197:E200" si="27">IF(C197=0,"-",(D197-C197)/C197)</f>
        <v>3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4</v>
      </c>
      <c r="E199" s="6">
        <f t="shared" si="27"/>
        <v>3</v>
      </c>
    </row>
    <row r="200" spans="2:5" ht="15" thickBot="1" x14ac:dyDescent="0.25">
      <c r="B200" s="4" t="s">
        <v>85</v>
      </c>
      <c r="C200" s="5">
        <v>1</v>
      </c>
      <c r="D200" s="5">
        <v>4</v>
      </c>
      <c r="E200" s="6">
        <f t="shared" si="27"/>
        <v>3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4</v>
      </c>
      <c r="E208" s="6">
        <f t="shared" si="28"/>
        <v>3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3</v>
      </c>
      <c r="E209" s="6">
        <f t="shared" si="28"/>
        <v>2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1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2</v>
      </c>
      <c r="D221" s="5">
        <v>16</v>
      </c>
      <c r="E221" s="6">
        <f t="shared" ref="E221:E223" si="30">IF(C221=0,"-",(D221-C221)/C221)</f>
        <v>7</v>
      </c>
    </row>
    <row r="222" spans="2:5" ht="15" thickBot="1" x14ac:dyDescent="0.25">
      <c r="B222" s="16" t="s">
        <v>92</v>
      </c>
      <c r="C222" s="5">
        <v>1</v>
      </c>
      <c r="D222" s="5">
        <v>4</v>
      </c>
      <c r="E222" s="6">
        <f t="shared" si="30"/>
        <v>3</v>
      </c>
    </row>
    <row r="223" spans="2:5" ht="15" thickBot="1" x14ac:dyDescent="0.25">
      <c r="B223" s="16" t="s">
        <v>93</v>
      </c>
      <c r="C223" s="5">
        <v>4</v>
      </c>
      <c r="D223" s="5">
        <v>14</v>
      </c>
      <c r="E223" s="6">
        <f t="shared" si="30"/>
        <v>2.5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468</v>
      </c>
      <c r="D14" s="5">
        <v>446</v>
      </c>
      <c r="E14" s="6">
        <f>IF(C14&gt;0,(D14-C14)/C14)</f>
        <v>-4.7008547008547008E-2</v>
      </c>
    </row>
    <row r="15" spans="1:5" ht="20.100000000000001" customHeight="1" thickBot="1" x14ac:dyDescent="0.25">
      <c r="B15" s="4" t="s">
        <v>17</v>
      </c>
      <c r="C15" s="5">
        <v>458</v>
      </c>
      <c r="D15" s="5">
        <v>446</v>
      </c>
      <c r="E15" s="6">
        <f t="shared" ref="E15:E25" si="0">IF(C15&gt;0,(D15-C15)/C15)</f>
        <v>-2.6200873362445413E-2</v>
      </c>
    </row>
    <row r="16" spans="1:5" ht="20.100000000000001" customHeight="1" thickBot="1" x14ac:dyDescent="0.25">
      <c r="B16" s="4" t="s">
        <v>18</v>
      </c>
      <c r="C16" s="5">
        <v>247</v>
      </c>
      <c r="D16" s="5">
        <v>263</v>
      </c>
      <c r="E16" s="6">
        <f t="shared" si="0"/>
        <v>6.4777327935222673E-2</v>
      </c>
    </row>
    <row r="17" spans="2:5" ht="20.100000000000001" customHeight="1" thickBot="1" x14ac:dyDescent="0.25">
      <c r="B17" s="4" t="s">
        <v>19</v>
      </c>
      <c r="C17" s="5">
        <v>211</v>
      </c>
      <c r="D17" s="5">
        <v>183</v>
      </c>
      <c r="E17" s="6">
        <f t="shared" si="0"/>
        <v>-0.13270142180094788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0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2</v>
      </c>
      <c r="D19" s="5">
        <v>0</v>
      </c>
      <c r="E19" s="6">
        <f>IF(C19=0,"-",(D19-C19)/C19)</f>
        <v>-1</v>
      </c>
    </row>
    <row r="20" spans="2:5" ht="20.100000000000001" customHeight="1" thickBot="1" x14ac:dyDescent="0.25">
      <c r="B20" s="4" t="s">
        <v>20</v>
      </c>
      <c r="C20" s="6">
        <f>C17/C15</f>
        <v>0.4606986899563319</v>
      </c>
      <c r="D20" s="6">
        <f>D17/D15</f>
        <v>0.4103139013452915</v>
      </c>
      <c r="E20" s="6">
        <f t="shared" si="0"/>
        <v>-0.10936603404671327</v>
      </c>
    </row>
    <row r="21" spans="2:5" ht="30" customHeight="1" thickBot="1" x14ac:dyDescent="0.25">
      <c r="B21" s="4" t="s">
        <v>23</v>
      </c>
      <c r="C21" s="5">
        <v>6</v>
      </c>
      <c r="D21" s="5">
        <v>6</v>
      </c>
      <c r="E21" s="6">
        <f t="shared" si="0"/>
        <v>0</v>
      </c>
    </row>
    <row r="22" spans="2:5" ht="20.100000000000001" customHeight="1" thickBot="1" x14ac:dyDescent="0.25">
      <c r="B22" s="4" t="s">
        <v>24</v>
      </c>
      <c r="C22" s="5">
        <v>4</v>
      </c>
      <c r="D22" s="5">
        <v>4</v>
      </c>
      <c r="E22" s="6">
        <f t="shared" si="0"/>
        <v>0</v>
      </c>
    </row>
    <row r="23" spans="2:5" ht="20.100000000000001" customHeight="1" thickBot="1" x14ac:dyDescent="0.25">
      <c r="B23" s="4" t="s">
        <v>25</v>
      </c>
      <c r="C23" s="5">
        <v>2</v>
      </c>
      <c r="D23" s="5">
        <v>2</v>
      </c>
      <c r="E23" s="6">
        <f t="shared" si="0"/>
        <v>0</v>
      </c>
    </row>
    <row r="24" spans="2:5" ht="20.100000000000001" customHeight="1" thickBot="1" x14ac:dyDescent="0.25">
      <c r="B24" s="4" t="s">
        <v>21</v>
      </c>
      <c r="C24" s="6">
        <f>C23/C21</f>
        <v>0.33333333333333331</v>
      </c>
      <c r="D24" s="6">
        <f t="shared" ref="D24" si="1">D23/D21</f>
        <v>0.33333333333333331</v>
      </c>
      <c r="E24" s="6">
        <f t="shared" si="0"/>
        <v>0</v>
      </c>
    </row>
    <row r="25" spans="2:5" ht="20.100000000000001" customHeight="1" thickBot="1" x14ac:dyDescent="0.25">
      <c r="B25" s="7" t="s">
        <v>26</v>
      </c>
      <c r="C25" s="6">
        <v>0.13713765566471342</v>
      </c>
      <c r="D25" s="6">
        <v>0.13360493679228325</v>
      </c>
      <c r="E25" s="6">
        <f t="shared" si="0"/>
        <v>-2.5760385470401256E-2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126</v>
      </c>
      <c r="D34" s="5">
        <v>98</v>
      </c>
      <c r="E34" s="6">
        <f>IF(C34&gt;0,(D34-C34)/C34,"-")</f>
        <v>-0.22222222222222221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82</v>
      </c>
      <c r="D36" s="5">
        <v>61</v>
      </c>
      <c r="E36" s="6">
        <f t="shared" si="2"/>
        <v>-0.25609756097560976</v>
      </c>
    </row>
    <row r="37" spans="2:5" ht="20.100000000000001" customHeight="1" thickBot="1" x14ac:dyDescent="0.25">
      <c r="B37" s="4" t="s">
        <v>30</v>
      </c>
      <c r="C37" s="5">
        <v>44</v>
      </c>
      <c r="D37" s="5">
        <v>37</v>
      </c>
      <c r="E37" s="6">
        <f t="shared" si="2"/>
        <v>-0.15909090909090909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39</v>
      </c>
      <c r="D44" s="5">
        <v>47</v>
      </c>
      <c r="E44" s="6">
        <f>IF(C44&gt;0,(D44-C44)/C44,"-")</f>
        <v>0.20512820512820512</v>
      </c>
    </row>
    <row r="45" spans="2:5" ht="20.100000000000001" customHeight="1" thickBot="1" x14ac:dyDescent="0.25">
      <c r="B45" s="4" t="s">
        <v>34</v>
      </c>
      <c r="C45" s="5">
        <v>0</v>
      </c>
      <c r="D45" s="5">
        <v>3</v>
      </c>
      <c r="E45" s="6" t="str">
        <f t="shared" ref="E45:E51" si="3">IF(C45&gt;0,(D45-C45)/C45,"-")</f>
        <v>-</v>
      </c>
    </row>
    <row r="46" spans="2:5" ht="20.100000000000001" customHeight="1" thickBot="1" x14ac:dyDescent="0.25">
      <c r="B46" s="4" t="s">
        <v>31</v>
      </c>
      <c r="C46" s="5">
        <v>21</v>
      </c>
      <c r="D46" s="5">
        <v>18</v>
      </c>
      <c r="E46" s="6">
        <f t="shared" si="3"/>
        <v>-0.14285714285714285</v>
      </c>
    </row>
    <row r="47" spans="2:5" ht="20.100000000000001" customHeight="1" thickBot="1" x14ac:dyDescent="0.25">
      <c r="B47" s="4" t="s">
        <v>32</v>
      </c>
      <c r="C47" s="5">
        <v>127</v>
      </c>
      <c r="D47" s="5">
        <v>115</v>
      </c>
      <c r="E47" s="6">
        <f t="shared" si="3"/>
        <v>-9.4488188976377951E-2</v>
      </c>
    </row>
    <row r="48" spans="2:5" ht="20.100000000000001" customHeight="1" thickBot="1" x14ac:dyDescent="0.25">
      <c r="B48" s="4" t="s">
        <v>35</v>
      </c>
      <c r="C48" s="5">
        <v>58</v>
      </c>
      <c r="D48" s="5">
        <v>63</v>
      </c>
      <c r="E48" s="6">
        <f t="shared" si="3"/>
        <v>8.6206896551724144E-2</v>
      </c>
    </row>
    <row r="49" spans="2:5" ht="20.100000000000001" customHeight="1" thickBot="1" x14ac:dyDescent="0.25">
      <c r="B49" s="4" t="s">
        <v>67</v>
      </c>
      <c r="C49" s="5">
        <v>139</v>
      </c>
      <c r="D49" s="5">
        <v>124</v>
      </c>
      <c r="E49" s="6">
        <f t="shared" si="3"/>
        <v>-0.1079136690647482</v>
      </c>
    </row>
    <row r="50" spans="2:5" ht="20.100000000000001" customHeight="1" collapsed="1" thickBot="1" x14ac:dyDescent="0.25">
      <c r="B50" s="4" t="s">
        <v>36</v>
      </c>
      <c r="C50" s="6">
        <f>C44/(C44+C45)</f>
        <v>1</v>
      </c>
      <c r="D50" s="6">
        <f>D44/(D44+D45)</f>
        <v>0.94</v>
      </c>
      <c r="E50" s="6">
        <f t="shared" si="3"/>
        <v>-6.0000000000000053E-2</v>
      </c>
    </row>
    <row r="51" spans="2:5" ht="20.100000000000001" customHeight="1" thickBot="1" x14ac:dyDescent="0.25">
      <c r="B51" s="4" t="s">
        <v>37</v>
      </c>
      <c r="C51" s="6">
        <f>C47/(C46+C47)</f>
        <v>0.85810810810810811</v>
      </c>
      <c r="D51" s="6">
        <f t="shared" ref="D51" si="4">D47/(D46+D47)</f>
        <v>0.86466165413533835</v>
      </c>
      <c r="E51" s="6">
        <f t="shared" si="3"/>
        <v>7.6372032443313021E-3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39</v>
      </c>
      <c r="D58" s="5">
        <v>50</v>
      </c>
      <c r="E58" s="6">
        <f>IF(C58&gt;0,(D58-C58)/C58,"-")</f>
        <v>0.28205128205128205</v>
      </c>
    </row>
    <row r="59" spans="2:5" ht="20.100000000000001" customHeight="1" thickBot="1" x14ac:dyDescent="0.25">
      <c r="B59" s="4" t="s">
        <v>41</v>
      </c>
      <c r="C59" s="5">
        <v>23</v>
      </c>
      <c r="D59" s="5">
        <v>28</v>
      </c>
      <c r="E59" s="6">
        <f t="shared" ref="E59:E63" si="5">IF(C59&gt;0,(D59-C59)/C59,"-")</f>
        <v>0.21739130434782608</v>
      </c>
    </row>
    <row r="60" spans="2:5" ht="20.100000000000001" customHeight="1" thickBot="1" x14ac:dyDescent="0.25">
      <c r="B60" s="4" t="s">
        <v>42</v>
      </c>
      <c r="C60" s="5">
        <v>16</v>
      </c>
      <c r="D60" s="5">
        <v>19</v>
      </c>
      <c r="E60" s="6">
        <f t="shared" si="5"/>
        <v>0.1875</v>
      </c>
    </row>
    <row r="61" spans="2:5" ht="20.100000000000001" customHeight="1" collapsed="1" thickBot="1" x14ac:dyDescent="0.25">
      <c r="B61" s="4" t="s">
        <v>98</v>
      </c>
      <c r="C61" s="6">
        <f>(C59+C60)/C58</f>
        <v>1</v>
      </c>
      <c r="D61" s="6">
        <f>(D59+D60)/D58</f>
        <v>0.94</v>
      </c>
      <c r="E61" s="6">
        <f t="shared" si="5"/>
        <v>-6.0000000000000053E-2</v>
      </c>
    </row>
    <row r="62" spans="2:5" ht="20.100000000000001" customHeight="1" thickBot="1" x14ac:dyDescent="0.25">
      <c r="B62" s="4" t="s">
        <v>39</v>
      </c>
      <c r="C62" s="6">
        <v>1</v>
      </c>
      <c r="D62" s="6">
        <v>0.93333333333333335</v>
      </c>
      <c r="E62" s="6">
        <f t="shared" si="5"/>
        <v>-6.6666666666666652E-2</v>
      </c>
    </row>
    <row r="63" spans="2:5" ht="20.100000000000001" customHeight="1" thickBot="1" x14ac:dyDescent="0.25">
      <c r="B63" s="4" t="s">
        <v>40</v>
      </c>
      <c r="C63" s="6">
        <v>1</v>
      </c>
      <c r="D63" s="6">
        <v>0.95</v>
      </c>
      <c r="E63" s="6">
        <f t="shared" si="5"/>
        <v>-5.0000000000000044E-2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505</v>
      </c>
      <c r="D70" s="5">
        <v>501</v>
      </c>
      <c r="E70" s="6">
        <f>IF(C70&gt;0,(D70-C70)/C70,"-")</f>
        <v>-7.9207920792079209E-3</v>
      </c>
    </row>
    <row r="71" spans="2:10" ht="20.100000000000001" customHeight="1" thickBot="1" x14ac:dyDescent="0.25">
      <c r="B71" s="4" t="s">
        <v>45</v>
      </c>
      <c r="C71" s="5">
        <v>63</v>
      </c>
      <c r="D71" s="5">
        <v>70</v>
      </c>
      <c r="E71" s="6">
        <f t="shared" ref="E71:E77" si="6">IF(C71&gt;0,(D71-C71)/C71,"-")</f>
        <v>0.1111111111111111</v>
      </c>
    </row>
    <row r="72" spans="2:10" ht="20.100000000000001" customHeight="1" thickBot="1" x14ac:dyDescent="0.25">
      <c r="B72" s="4" t="s">
        <v>43</v>
      </c>
      <c r="C72" s="5">
        <v>2</v>
      </c>
      <c r="D72" s="5">
        <v>1</v>
      </c>
      <c r="E72" s="6">
        <f t="shared" si="6"/>
        <v>-0.5</v>
      </c>
    </row>
    <row r="73" spans="2:10" ht="20.100000000000001" customHeight="1" thickBot="1" x14ac:dyDescent="0.25">
      <c r="B73" s="4" t="s">
        <v>46</v>
      </c>
      <c r="C73" s="5">
        <v>342</v>
      </c>
      <c r="D73" s="5">
        <v>334</v>
      </c>
      <c r="E73" s="6">
        <f t="shared" si="6"/>
        <v>-2.3391812865497075E-2</v>
      </c>
    </row>
    <row r="74" spans="2:10" ht="20.100000000000001" customHeight="1" thickBot="1" x14ac:dyDescent="0.25">
      <c r="B74" s="4" t="s">
        <v>47</v>
      </c>
      <c r="C74" s="5">
        <v>83</v>
      </c>
      <c r="D74" s="5">
        <v>77</v>
      </c>
      <c r="E74" s="6">
        <f t="shared" si="6"/>
        <v>-7.2289156626506021E-2</v>
      </c>
    </row>
    <row r="75" spans="2:10" ht="20.100000000000001" customHeight="1" thickBot="1" x14ac:dyDescent="0.25">
      <c r="B75" s="4" t="s">
        <v>48</v>
      </c>
      <c r="C75" s="5">
        <v>15</v>
      </c>
      <c r="D75" s="5">
        <v>19</v>
      </c>
      <c r="E75" s="6">
        <f t="shared" si="6"/>
        <v>0.26666666666666666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13</v>
      </c>
      <c r="D90" s="5">
        <v>55</v>
      </c>
      <c r="E90" s="6">
        <f>IF(C90&gt;0,(D90-C90)/C90,"-")</f>
        <v>3.2307692307692308</v>
      </c>
    </row>
    <row r="91" spans="2:5" ht="29.25" thickBot="1" x14ac:dyDescent="0.25">
      <c r="B91" s="4" t="s">
        <v>52</v>
      </c>
      <c r="C91" s="5">
        <v>1</v>
      </c>
      <c r="D91" s="5">
        <v>28</v>
      </c>
      <c r="E91" s="6">
        <f t="shared" ref="E91:E93" si="7">IF(C91&gt;0,(D91-C91)/C91,"-")</f>
        <v>27</v>
      </c>
    </row>
    <row r="92" spans="2:5" ht="29.25" customHeight="1" thickBot="1" x14ac:dyDescent="0.25">
      <c r="B92" s="4" t="s">
        <v>53</v>
      </c>
      <c r="C92" s="5">
        <v>4</v>
      </c>
      <c r="D92" s="5">
        <v>8</v>
      </c>
      <c r="E92" s="6">
        <f t="shared" si="7"/>
        <v>1</v>
      </c>
    </row>
    <row r="93" spans="2:5" ht="29.25" customHeight="1" thickBot="1" x14ac:dyDescent="0.25">
      <c r="B93" s="4" t="s">
        <v>54</v>
      </c>
      <c r="C93" s="6">
        <f>(C90+C91)/(C90+C91+C92)</f>
        <v>0.77777777777777779</v>
      </c>
      <c r="D93" s="6">
        <f>(D90+D91)/(D90+D91+D92)</f>
        <v>0.91208791208791207</v>
      </c>
      <c r="E93" s="6">
        <f t="shared" si="7"/>
        <v>0.17268445839874408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18</v>
      </c>
      <c r="D100" s="5">
        <v>91</v>
      </c>
      <c r="E100" s="6">
        <f>IF(C100&gt;0,(D100-C100)/C100,"-")</f>
        <v>4.0555555555555554</v>
      </c>
    </row>
    <row r="101" spans="2:5" ht="20.100000000000001" customHeight="1" thickBot="1" x14ac:dyDescent="0.25">
      <c r="B101" s="4" t="s">
        <v>41</v>
      </c>
      <c r="C101" s="5">
        <v>9</v>
      </c>
      <c r="D101" s="5">
        <v>31</v>
      </c>
      <c r="E101" s="6">
        <f t="shared" ref="E101:E105" si="8">IF(C101&gt;0,(D101-C101)/C101,"-")</f>
        <v>2.4444444444444446</v>
      </c>
    </row>
    <row r="102" spans="2:5" ht="20.100000000000001" customHeight="1" thickBot="1" x14ac:dyDescent="0.25">
      <c r="B102" s="4" t="s">
        <v>42</v>
      </c>
      <c r="C102" s="5">
        <v>5</v>
      </c>
      <c r="D102" s="5">
        <v>52</v>
      </c>
      <c r="E102" s="6">
        <f t="shared" si="8"/>
        <v>9.4</v>
      </c>
    </row>
    <row r="103" spans="2:5" ht="20.100000000000001" customHeight="1" thickBot="1" x14ac:dyDescent="0.25">
      <c r="B103" s="4" t="s">
        <v>98</v>
      </c>
      <c r="C103" s="6">
        <f>(C101+C102)/C100</f>
        <v>0.77777777777777779</v>
      </c>
      <c r="D103" s="6">
        <f>(D101+D102)/D100</f>
        <v>0.91208791208791207</v>
      </c>
      <c r="E103" s="6">
        <f t="shared" si="8"/>
        <v>0.17268445839874408</v>
      </c>
    </row>
    <row r="104" spans="2:5" ht="20.100000000000001" customHeight="1" thickBot="1" x14ac:dyDescent="0.25">
      <c r="B104" s="4" t="s">
        <v>39</v>
      </c>
      <c r="C104" s="6">
        <v>0.75</v>
      </c>
      <c r="D104" s="6">
        <v>0.86111111111111116</v>
      </c>
      <c r="E104" s="6">
        <f t="shared" si="8"/>
        <v>0.14814814814814822</v>
      </c>
    </row>
    <row r="105" spans="2:5" ht="20.100000000000001" customHeight="1" thickBot="1" x14ac:dyDescent="0.25">
      <c r="B105" s="4" t="s">
        <v>40</v>
      </c>
      <c r="C105" s="6">
        <v>0.83333333333333337</v>
      </c>
      <c r="D105" s="6">
        <v>0.94545454545454544</v>
      </c>
      <c r="E105" s="6">
        <f t="shared" si="8"/>
        <v>0.13454545454545447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55</v>
      </c>
      <c r="D112" s="5">
        <v>88</v>
      </c>
      <c r="E112" s="6">
        <f>IF(C112&gt;0,(D112-C112)/C112,"-")</f>
        <v>0.6</v>
      </c>
    </row>
    <row r="113" spans="2:14" ht="15" thickBot="1" x14ac:dyDescent="0.25">
      <c r="B113" s="4" t="s">
        <v>56</v>
      </c>
      <c r="C113" s="5">
        <v>40</v>
      </c>
      <c r="D113" s="5">
        <v>73</v>
      </c>
      <c r="E113" s="6">
        <f t="shared" ref="E113:E114" si="9">IF(C113&gt;0,(D113-C113)/C113,"-")</f>
        <v>0.82499999999999996</v>
      </c>
    </row>
    <row r="114" spans="2:14" ht="15" thickBot="1" x14ac:dyDescent="0.25">
      <c r="B114" s="4" t="s">
        <v>57</v>
      </c>
      <c r="C114" s="5">
        <v>15</v>
      </c>
      <c r="D114" s="5">
        <v>15</v>
      </c>
      <c r="E114" s="6">
        <f t="shared" si="9"/>
        <v>0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2</v>
      </c>
      <c r="D128" s="10">
        <v>1</v>
      </c>
      <c r="E128" s="10">
        <v>0</v>
      </c>
      <c r="F128" s="10">
        <v>3</v>
      </c>
      <c r="G128" s="10">
        <v>2</v>
      </c>
      <c r="H128" s="10">
        <v>0</v>
      </c>
      <c r="I128" s="10">
        <v>0</v>
      </c>
      <c r="J128" s="10">
        <v>2</v>
      </c>
      <c r="K128" s="6">
        <f>IF(C128=0,"-",(G128-C128)/C128)</f>
        <v>0</v>
      </c>
      <c r="L128" s="6">
        <f t="shared" ref="L128:N133" si="10">IF(D128=0,"-",(H128-D128)/D128)</f>
        <v>-1</v>
      </c>
      <c r="M128" s="6" t="str">
        <f t="shared" si="10"/>
        <v>-</v>
      </c>
      <c r="N128" s="6">
        <f t="shared" si="10"/>
        <v>-0.33333333333333331</v>
      </c>
    </row>
    <row r="129" spans="2:14" ht="15" thickBot="1" x14ac:dyDescent="0.25">
      <c r="B129" s="4" t="s">
        <v>64</v>
      </c>
      <c r="C129" s="10">
        <v>0</v>
      </c>
      <c r="D129" s="10">
        <v>1</v>
      </c>
      <c r="E129" s="10">
        <v>0</v>
      </c>
      <c r="F129" s="10">
        <v>1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>
        <f t="shared" si="10"/>
        <v>-1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2</v>
      </c>
      <c r="D133" s="10">
        <v>2</v>
      </c>
      <c r="E133" s="10">
        <v>0</v>
      </c>
      <c r="F133" s="10">
        <v>4</v>
      </c>
      <c r="G133" s="10">
        <v>2</v>
      </c>
      <c r="H133" s="10">
        <v>0</v>
      </c>
      <c r="I133" s="10">
        <v>0</v>
      </c>
      <c r="J133" s="10">
        <v>2</v>
      </c>
      <c r="K133" s="6">
        <f t="shared" si="11"/>
        <v>0</v>
      </c>
      <c r="L133" s="6">
        <f t="shared" si="10"/>
        <v>-1</v>
      </c>
      <c r="M133" s="6" t="str">
        <f t="shared" si="10"/>
        <v>-</v>
      </c>
      <c r="N133" s="6">
        <f t="shared" si="10"/>
        <v>-0.5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>
        <f>IF(D128=0,"-",D128/(D128+D129))</f>
        <v>0.5</v>
      </c>
      <c r="E134" s="6" t="str">
        <f t="shared" ref="E134:J134" si="12">IF(E128=0,"-",E128/(E128+E129))</f>
        <v>-</v>
      </c>
      <c r="F134" s="6">
        <f t="shared" si="12"/>
        <v>0.75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>
        <f>IF(OR(C134="-",G134="-"),"-",(G134-C134)/C134)</f>
        <v>0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0.33333333333333331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4</v>
      </c>
      <c r="D143" s="10">
        <v>0</v>
      </c>
      <c r="E143" s="10">
        <v>1</v>
      </c>
      <c r="F143" s="10">
        <v>5</v>
      </c>
      <c r="G143" s="10">
        <v>1</v>
      </c>
      <c r="H143" s="10">
        <v>0</v>
      </c>
      <c r="I143" s="10">
        <v>0</v>
      </c>
      <c r="J143" s="10">
        <v>1</v>
      </c>
      <c r="K143" s="6">
        <f>IF(C143=0,"-",(G143-C143)/C143)</f>
        <v>-0.75</v>
      </c>
      <c r="L143" s="6" t="str">
        <f t="shared" ref="L143:N147" si="15">IF(D143=0,"-",(H143-D143)/D143)</f>
        <v>-</v>
      </c>
      <c r="M143" s="6">
        <f t="shared" si="15"/>
        <v>-1</v>
      </c>
      <c r="N143" s="6">
        <f t="shared" si="15"/>
        <v>-0.8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22</v>
      </c>
      <c r="D145" s="10">
        <v>0</v>
      </c>
      <c r="E145" s="10">
        <v>3</v>
      </c>
      <c r="F145" s="10">
        <v>25</v>
      </c>
      <c r="G145" s="10">
        <v>0</v>
      </c>
      <c r="H145" s="10">
        <v>0</v>
      </c>
      <c r="I145" s="10">
        <v>0</v>
      </c>
      <c r="J145" s="10">
        <v>0</v>
      </c>
      <c r="K145" s="6">
        <f t="shared" si="16"/>
        <v>-1</v>
      </c>
      <c r="L145" s="6" t="str">
        <f t="shared" si="15"/>
        <v>-</v>
      </c>
      <c r="M145" s="6">
        <f t="shared" si="15"/>
        <v>-1</v>
      </c>
      <c r="N145" s="6">
        <f t="shared" si="15"/>
        <v>-1</v>
      </c>
    </row>
    <row r="146" spans="2:14" ht="15" thickBot="1" x14ac:dyDescent="0.25">
      <c r="B146" s="4" t="s">
        <v>74</v>
      </c>
      <c r="C146" s="10">
        <v>3</v>
      </c>
      <c r="D146" s="10">
        <v>0</v>
      </c>
      <c r="E146" s="10">
        <v>0</v>
      </c>
      <c r="F146" s="10">
        <v>3</v>
      </c>
      <c r="G146" s="10">
        <v>0</v>
      </c>
      <c r="H146" s="10">
        <v>0</v>
      </c>
      <c r="I146" s="10">
        <v>0</v>
      </c>
      <c r="J146" s="10">
        <v>0</v>
      </c>
      <c r="K146" s="6">
        <f t="shared" si="16"/>
        <v>-1</v>
      </c>
      <c r="L146" s="6" t="str">
        <f t="shared" si="15"/>
        <v>-</v>
      </c>
      <c r="M146" s="6" t="str">
        <f t="shared" si="15"/>
        <v>-</v>
      </c>
      <c r="N146" s="6">
        <f t="shared" si="15"/>
        <v>-1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29</v>
      </c>
      <c r="D148" s="10">
        <v>0</v>
      </c>
      <c r="E148" s="10">
        <v>4</v>
      </c>
      <c r="F148" s="10">
        <v>33</v>
      </c>
      <c r="G148" s="10">
        <v>1</v>
      </c>
      <c r="H148" s="10">
        <v>0</v>
      </c>
      <c r="I148" s="10">
        <v>0</v>
      </c>
      <c r="J148" s="10">
        <v>1</v>
      </c>
      <c r="K148" s="6">
        <f t="shared" ref="K148" si="17">IF(C148=0,"-",(G148-C148)/C148)</f>
        <v>-0.96551724137931039</v>
      </c>
      <c r="L148" s="6" t="str">
        <f t="shared" ref="L148" si="18">IF(D148=0,"-",(H148-D148)/D148)</f>
        <v>-</v>
      </c>
      <c r="M148" s="6">
        <f t="shared" ref="M148" si="19">IF(E148=0,"-",(I148-E148)/E148)</f>
        <v>-1</v>
      </c>
      <c r="N148" s="6">
        <f t="shared" ref="N148" si="20">IF(F148=0,"-",(J148-F148)/F148)</f>
        <v>-0.96969696969696972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0.15384615384615385</v>
      </c>
      <c r="D149" s="6" t="str">
        <f t="shared" si="21"/>
        <v>-</v>
      </c>
      <c r="E149" s="6">
        <f t="shared" si="21"/>
        <v>0.25</v>
      </c>
      <c r="F149" s="6">
        <f t="shared" si="21"/>
        <v>0.16666666666666666</v>
      </c>
      <c r="G149" s="6">
        <f t="shared" si="21"/>
        <v>1</v>
      </c>
      <c r="H149" s="6" t="str">
        <f t="shared" si="21"/>
        <v>-</v>
      </c>
      <c r="I149" s="6" t="str">
        <f t="shared" si="21"/>
        <v>-</v>
      </c>
      <c r="J149" s="6">
        <f t="shared" si="21"/>
        <v>1</v>
      </c>
      <c r="K149" s="6">
        <f>IF(OR(C149="-",G149="-"),"-",(G149-C149)/C149)</f>
        <v>5.5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5.0000000000000009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25</v>
      </c>
      <c r="D157" s="19">
        <v>1</v>
      </c>
      <c r="E157" s="18">
        <f>IF(C157=0,"-",(D157-C157)/C157)</f>
        <v>-0.96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4</v>
      </c>
      <c r="D158" s="19">
        <v>0</v>
      </c>
      <c r="E158" s="18">
        <f t="shared" ref="E158:E159" si="23">IF(C158=0,"-",(D158-C158)/C158)</f>
        <v>-1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0.86206896551724133</v>
      </c>
      <c r="D160" s="18">
        <f>IF(D157=0,"-",D157/(D157+D158+D159))</f>
        <v>1</v>
      </c>
      <c r="E160" s="18">
        <f>IF(OR(C160="-",D160="-"),"-",(D160-C160)/C160)</f>
        <v>0.16000000000000006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4</v>
      </c>
      <c r="D166" s="5">
        <v>2</v>
      </c>
      <c r="E166" s="6">
        <f>IF(C166=0,"-",(D166-C166)/C166)</f>
        <v>-0.5</v>
      </c>
    </row>
    <row r="167" spans="2:14" ht="20.100000000000001" customHeight="1" thickBot="1" x14ac:dyDescent="0.25">
      <c r="B167" s="4" t="s">
        <v>41</v>
      </c>
      <c r="C167" s="5">
        <v>1</v>
      </c>
      <c r="D167" s="5">
        <v>2</v>
      </c>
      <c r="E167" s="6">
        <f t="shared" ref="E167:E168" si="24">IF(C167=0,"-",(D167-C167)/C167)</f>
        <v>1</v>
      </c>
    </row>
    <row r="168" spans="2:14" ht="20.100000000000001" customHeight="1" thickBot="1" x14ac:dyDescent="0.25">
      <c r="B168" s="4" t="s">
        <v>42</v>
      </c>
      <c r="C168" s="5">
        <v>2</v>
      </c>
      <c r="D168" s="5">
        <v>0</v>
      </c>
      <c r="E168" s="6">
        <f t="shared" si="24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0.75</v>
      </c>
      <c r="D169" s="6">
        <f>IF(D166=0,"-",(D167+D168)/D166)</f>
        <v>1</v>
      </c>
      <c r="E169" s="6">
        <f t="shared" ref="E169:E171" si="25">IF(OR(C169="-",D169="-"),"-",(D169-C169)/C169)</f>
        <v>0.33333333333333331</v>
      </c>
    </row>
    <row r="170" spans="2:14" ht="20.100000000000001" customHeight="1" thickBot="1" x14ac:dyDescent="0.25">
      <c r="B170" s="4" t="s">
        <v>39</v>
      </c>
      <c r="C170" s="6">
        <v>0.5</v>
      </c>
      <c r="D170" s="6">
        <v>1</v>
      </c>
      <c r="E170" s="6">
        <f t="shared" si="25"/>
        <v>1</v>
      </c>
    </row>
    <row r="171" spans="2:14" ht="20.100000000000001" customHeight="1" thickBot="1" x14ac:dyDescent="0.25">
      <c r="B171" s="4" t="s">
        <v>40</v>
      </c>
      <c r="C171" s="6">
        <v>1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3</v>
      </c>
      <c r="D178" s="5">
        <v>2</v>
      </c>
      <c r="E178" s="6">
        <f>IF(C178=0,"-",(D178-C178)/C178)</f>
        <v>-0.33333333333333331</v>
      </c>
      <c r="H178" s="13"/>
    </row>
    <row r="179" spans="2:8" ht="15" thickBot="1" x14ac:dyDescent="0.25">
      <c r="B179" s="4" t="s">
        <v>43</v>
      </c>
      <c r="C179" s="5">
        <v>2</v>
      </c>
      <c r="D179" s="5">
        <v>2</v>
      </c>
      <c r="E179" s="6">
        <f t="shared" ref="E179:E185" si="26">IF(C179=0,"-",(D179-C179)/C179)</f>
        <v>0</v>
      </c>
      <c r="H179" s="13"/>
    </row>
    <row r="180" spans="2:8" ht="15" thickBot="1" x14ac:dyDescent="0.25">
      <c r="B180" s="4" t="s">
        <v>47</v>
      </c>
      <c r="C180" s="5">
        <v>1</v>
      </c>
      <c r="D180" s="5">
        <v>0</v>
      </c>
      <c r="E180" s="6">
        <f t="shared" si="26"/>
        <v>-1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0</v>
      </c>
      <c r="D182" s="5">
        <v>0</v>
      </c>
      <c r="E182" s="6" t="str">
        <f t="shared" si="26"/>
        <v>-</v>
      </c>
      <c r="H182" s="13"/>
    </row>
    <row r="183" spans="2:8" ht="15" thickBot="1" x14ac:dyDescent="0.25">
      <c r="B183" s="4" t="s">
        <v>47</v>
      </c>
      <c r="C183" s="5">
        <v>0</v>
      </c>
      <c r="D183" s="5">
        <v>0</v>
      </c>
      <c r="E183" s="6" t="str">
        <f t="shared" si="26"/>
        <v>-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0</v>
      </c>
      <c r="D185" s="5">
        <v>0</v>
      </c>
      <c r="E185" s="6" t="str">
        <f t="shared" si="26"/>
        <v>-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0</v>
      </c>
      <c r="D197" s="5">
        <v>0</v>
      </c>
      <c r="E197" s="6" t="str">
        <f t="shared" ref="E197:E200" si="27">IF(C197=0,"-",(D197-C197)/C197)</f>
        <v>-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0</v>
      </c>
      <c r="D199" s="5">
        <v>0</v>
      </c>
      <c r="E199" s="6" t="str">
        <f t="shared" si="27"/>
        <v>-</v>
      </c>
    </row>
    <row r="200" spans="2:5" ht="15" thickBot="1" x14ac:dyDescent="0.25">
      <c r="B200" s="4" t="s">
        <v>85</v>
      </c>
      <c r="C200" s="5">
        <v>0</v>
      </c>
      <c r="D200" s="5">
        <v>0</v>
      </c>
      <c r="E200" s="6" t="str">
        <f t="shared" si="27"/>
        <v>-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0</v>
      </c>
      <c r="D208" s="5">
        <v>0</v>
      </c>
      <c r="E208" s="6" t="str">
        <f t="shared" si="28"/>
        <v>-</v>
      </c>
    </row>
    <row r="209" spans="2:5" ht="20.100000000000001" customHeight="1" thickBot="1" x14ac:dyDescent="0.25">
      <c r="B209" s="17" t="s">
        <v>86</v>
      </c>
      <c r="C209" s="5">
        <v>0</v>
      </c>
      <c r="D209" s="5">
        <v>0</v>
      </c>
      <c r="E209" s="6" t="str">
        <f t="shared" si="28"/>
        <v>-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1</v>
      </c>
      <c r="D221" s="5">
        <v>1</v>
      </c>
      <c r="E221" s="6">
        <f t="shared" ref="E221:E223" si="30">IF(C221=0,"-",(D221-C221)/C221)</f>
        <v>0</v>
      </c>
    </row>
    <row r="222" spans="2:5" ht="15" thickBot="1" x14ac:dyDescent="0.25">
      <c r="B222" s="16" t="s">
        <v>92</v>
      </c>
      <c r="C222" s="5">
        <v>0</v>
      </c>
      <c r="D222" s="5">
        <v>0</v>
      </c>
      <c r="E222" s="6" t="str">
        <f t="shared" si="30"/>
        <v>-</v>
      </c>
    </row>
    <row r="223" spans="2:5" ht="15" thickBot="1" x14ac:dyDescent="0.25">
      <c r="B223" s="16" t="s">
        <v>93</v>
      </c>
      <c r="C223" s="5">
        <v>16</v>
      </c>
      <c r="D223" s="5">
        <v>3</v>
      </c>
      <c r="E223" s="6">
        <f t="shared" si="30"/>
        <v>-0.8125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1286</v>
      </c>
      <c r="D14" s="5">
        <v>1403</v>
      </c>
      <c r="E14" s="6">
        <f>IF(C14&gt;0,(D14-C14)/C14)</f>
        <v>9.0979782270606532E-2</v>
      </c>
    </row>
    <row r="15" spans="1:5" ht="20.100000000000001" customHeight="1" thickBot="1" x14ac:dyDescent="0.25">
      <c r="B15" s="4" t="s">
        <v>17</v>
      </c>
      <c r="C15" s="5">
        <v>1244</v>
      </c>
      <c r="D15" s="5">
        <v>1400</v>
      </c>
      <c r="E15" s="6">
        <f t="shared" ref="E15:E25" si="0">IF(C15&gt;0,(D15-C15)/C15)</f>
        <v>0.12540192926045016</v>
      </c>
    </row>
    <row r="16" spans="1:5" ht="20.100000000000001" customHeight="1" thickBot="1" x14ac:dyDescent="0.25">
      <c r="B16" s="4" t="s">
        <v>18</v>
      </c>
      <c r="C16" s="5">
        <v>779</v>
      </c>
      <c r="D16" s="5">
        <v>879</v>
      </c>
      <c r="E16" s="6">
        <f t="shared" si="0"/>
        <v>0.12836970474967907</v>
      </c>
    </row>
    <row r="17" spans="2:5" ht="20.100000000000001" customHeight="1" thickBot="1" x14ac:dyDescent="0.25">
      <c r="B17" s="4" t="s">
        <v>19</v>
      </c>
      <c r="C17" s="5">
        <v>465</v>
      </c>
      <c r="D17" s="5">
        <v>521</v>
      </c>
      <c r="E17" s="6">
        <f t="shared" si="0"/>
        <v>0.12043010752688173</v>
      </c>
    </row>
    <row r="18" spans="2:5" ht="20.100000000000001" customHeight="1" thickBot="1" x14ac:dyDescent="0.25">
      <c r="B18" s="4" t="s">
        <v>100</v>
      </c>
      <c r="C18" s="5">
        <v>4</v>
      </c>
      <c r="D18" s="5">
        <v>3</v>
      </c>
      <c r="E18" s="6">
        <f>IF(C18=0,"-",(D18-C18)/C18)</f>
        <v>-0.25</v>
      </c>
    </row>
    <row r="19" spans="2:5" ht="20.100000000000001" customHeight="1" thickBot="1" x14ac:dyDescent="0.25">
      <c r="B19" s="4" t="s">
        <v>101</v>
      </c>
      <c r="C19" s="5">
        <v>1</v>
      </c>
      <c r="D19" s="5">
        <v>1</v>
      </c>
      <c r="E19" s="6">
        <f>IF(C19=0,"-",(D19-C19)/C19)</f>
        <v>0</v>
      </c>
    </row>
    <row r="20" spans="2:5" ht="20.100000000000001" customHeight="1" thickBot="1" x14ac:dyDescent="0.25">
      <c r="B20" s="4" t="s">
        <v>20</v>
      </c>
      <c r="C20" s="6">
        <f>C17/C15</f>
        <v>0.3737942122186495</v>
      </c>
      <c r="D20" s="6">
        <f>D17/D15</f>
        <v>0.37214285714285716</v>
      </c>
      <c r="E20" s="6">
        <f t="shared" si="0"/>
        <v>-4.4178187403992866E-3</v>
      </c>
    </row>
    <row r="21" spans="2:5" ht="30" customHeight="1" thickBot="1" x14ac:dyDescent="0.25">
      <c r="B21" s="4" t="s">
        <v>23</v>
      </c>
      <c r="C21" s="5">
        <v>102</v>
      </c>
      <c r="D21" s="5">
        <v>94</v>
      </c>
      <c r="E21" s="6">
        <f t="shared" si="0"/>
        <v>-7.8431372549019607E-2</v>
      </c>
    </row>
    <row r="22" spans="2:5" ht="20.100000000000001" customHeight="1" thickBot="1" x14ac:dyDescent="0.25">
      <c r="B22" s="4" t="s">
        <v>24</v>
      </c>
      <c r="C22" s="5">
        <v>62</v>
      </c>
      <c r="D22" s="5">
        <v>50</v>
      </c>
      <c r="E22" s="6">
        <f t="shared" si="0"/>
        <v>-0.19354838709677419</v>
      </c>
    </row>
    <row r="23" spans="2:5" ht="20.100000000000001" customHeight="1" thickBot="1" x14ac:dyDescent="0.25">
      <c r="B23" s="4" t="s">
        <v>25</v>
      </c>
      <c r="C23" s="5">
        <v>40</v>
      </c>
      <c r="D23" s="5">
        <v>44</v>
      </c>
      <c r="E23" s="6">
        <f t="shared" si="0"/>
        <v>0.1</v>
      </c>
    </row>
    <row r="24" spans="2:5" ht="20.100000000000001" customHeight="1" thickBot="1" x14ac:dyDescent="0.25">
      <c r="B24" s="4" t="s">
        <v>21</v>
      </c>
      <c r="C24" s="6">
        <f>C23/C21</f>
        <v>0.39215686274509803</v>
      </c>
      <c r="D24" s="6">
        <f t="shared" ref="D24" si="1">D23/D21</f>
        <v>0.46808510638297873</v>
      </c>
      <c r="E24" s="6">
        <f t="shared" si="0"/>
        <v>0.19361702127659577</v>
      </c>
    </row>
    <row r="25" spans="2:5" ht="20.100000000000001" customHeight="1" thickBot="1" x14ac:dyDescent="0.25">
      <c r="B25" s="7" t="s">
        <v>26</v>
      </c>
      <c r="C25" s="6">
        <v>0.10902220056579366</v>
      </c>
      <c r="D25" s="6">
        <v>0.12314231029047512</v>
      </c>
      <c r="E25" s="6">
        <f t="shared" si="0"/>
        <v>0.12951591190970443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113</v>
      </c>
      <c r="D34" s="5">
        <v>181</v>
      </c>
      <c r="E34" s="6">
        <f>IF(C34&gt;0,(D34-C34)/C34,"-")</f>
        <v>0.60176991150442483</v>
      </c>
    </row>
    <row r="35" spans="2:5" ht="20.100000000000001" customHeight="1" thickBot="1" x14ac:dyDescent="0.25">
      <c r="B35" s="4" t="s">
        <v>29</v>
      </c>
      <c r="C35" s="5">
        <v>5</v>
      </c>
      <c r="D35" s="5">
        <v>0</v>
      </c>
      <c r="E35" s="6">
        <f t="shared" ref="E35:E37" si="2">IF(C35&gt;0,(D35-C35)/C35,"-")</f>
        <v>-1</v>
      </c>
    </row>
    <row r="36" spans="2:5" ht="20.100000000000001" customHeight="1" thickBot="1" x14ac:dyDescent="0.25">
      <c r="B36" s="4" t="s">
        <v>28</v>
      </c>
      <c r="C36" s="5">
        <v>72</v>
      </c>
      <c r="D36" s="5">
        <v>84</v>
      </c>
      <c r="E36" s="6">
        <f t="shared" si="2"/>
        <v>0.16666666666666666</v>
      </c>
    </row>
    <row r="37" spans="2:5" ht="20.100000000000001" customHeight="1" thickBot="1" x14ac:dyDescent="0.25">
      <c r="B37" s="4" t="s">
        <v>30</v>
      </c>
      <c r="C37" s="5">
        <v>36</v>
      </c>
      <c r="D37" s="5">
        <v>97</v>
      </c>
      <c r="E37" s="6">
        <f t="shared" si="2"/>
        <v>1.6944444444444444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162</v>
      </c>
      <c r="D44" s="5">
        <v>284</v>
      </c>
      <c r="E44" s="6">
        <f>IF(C44&gt;0,(D44-C44)/C44,"-")</f>
        <v>0.75308641975308643</v>
      </c>
    </row>
    <row r="45" spans="2:5" ht="20.100000000000001" customHeight="1" thickBot="1" x14ac:dyDescent="0.25">
      <c r="B45" s="4" t="s">
        <v>34</v>
      </c>
      <c r="C45" s="5">
        <v>14</v>
      </c>
      <c r="D45" s="5">
        <v>18</v>
      </c>
      <c r="E45" s="6">
        <f t="shared" ref="E45:E51" si="3">IF(C45&gt;0,(D45-C45)/C45,"-")</f>
        <v>0.2857142857142857</v>
      </c>
    </row>
    <row r="46" spans="2:5" ht="20.100000000000001" customHeight="1" thickBot="1" x14ac:dyDescent="0.25">
      <c r="B46" s="4" t="s">
        <v>31</v>
      </c>
      <c r="C46" s="5">
        <v>10</v>
      </c>
      <c r="D46" s="5">
        <v>11</v>
      </c>
      <c r="E46" s="6">
        <f t="shared" si="3"/>
        <v>0.1</v>
      </c>
    </row>
    <row r="47" spans="2:5" ht="20.100000000000001" customHeight="1" thickBot="1" x14ac:dyDescent="0.25">
      <c r="B47" s="4" t="s">
        <v>32</v>
      </c>
      <c r="C47" s="5">
        <v>304</v>
      </c>
      <c r="D47" s="5">
        <v>590</v>
      </c>
      <c r="E47" s="6">
        <f t="shared" si="3"/>
        <v>0.94078947368421051</v>
      </c>
    </row>
    <row r="48" spans="2:5" ht="20.100000000000001" customHeight="1" thickBot="1" x14ac:dyDescent="0.25">
      <c r="B48" s="4" t="s">
        <v>35</v>
      </c>
      <c r="C48" s="5">
        <v>168</v>
      </c>
      <c r="D48" s="5">
        <v>376</v>
      </c>
      <c r="E48" s="6">
        <f t="shared" si="3"/>
        <v>1.2380952380952381</v>
      </c>
    </row>
    <row r="49" spans="2:5" ht="20.100000000000001" customHeight="1" thickBot="1" x14ac:dyDescent="0.25">
      <c r="B49" s="4" t="s">
        <v>67</v>
      </c>
      <c r="C49" s="5">
        <v>168</v>
      </c>
      <c r="D49" s="5">
        <v>145</v>
      </c>
      <c r="E49" s="6">
        <f t="shared" si="3"/>
        <v>-0.13690476190476192</v>
      </c>
    </row>
    <row r="50" spans="2:5" ht="20.100000000000001" customHeight="1" collapsed="1" thickBot="1" x14ac:dyDescent="0.25">
      <c r="B50" s="4" t="s">
        <v>36</v>
      </c>
      <c r="C50" s="6">
        <f>C44/(C44+C45)</f>
        <v>0.92045454545454541</v>
      </c>
      <c r="D50" s="6">
        <f>D44/(D44+D45)</f>
        <v>0.94039735099337751</v>
      </c>
      <c r="E50" s="6">
        <f t="shared" si="3"/>
        <v>2.1666257869348452E-2</v>
      </c>
    </row>
    <row r="51" spans="2:5" ht="20.100000000000001" customHeight="1" thickBot="1" x14ac:dyDescent="0.25">
      <c r="B51" s="4" t="s">
        <v>37</v>
      </c>
      <c r="C51" s="6">
        <f>C47/(C46+C47)</f>
        <v>0.96815286624203822</v>
      </c>
      <c r="D51" s="6">
        <f t="shared" ref="D51" si="4">D47/(D46+D47)</f>
        <v>0.98169717138103163</v>
      </c>
      <c r="E51" s="6">
        <f t="shared" si="3"/>
        <v>1.3989841492249768E-2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182</v>
      </c>
      <c r="D58" s="5">
        <v>302</v>
      </c>
      <c r="E58" s="6">
        <f>IF(C58&gt;0,(D58-C58)/C58,"-")</f>
        <v>0.65934065934065933</v>
      </c>
    </row>
    <row r="59" spans="2:5" ht="20.100000000000001" customHeight="1" thickBot="1" x14ac:dyDescent="0.25">
      <c r="B59" s="4" t="s">
        <v>41</v>
      </c>
      <c r="C59" s="5">
        <v>102</v>
      </c>
      <c r="D59" s="5">
        <v>166</v>
      </c>
      <c r="E59" s="6">
        <f t="shared" ref="E59:E63" si="5">IF(C59&gt;0,(D59-C59)/C59,"-")</f>
        <v>0.62745098039215685</v>
      </c>
    </row>
    <row r="60" spans="2:5" ht="20.100000000000001" customHeight="1" thickBot="1" x14ac:dyDescent="0.25">
      <c r="B60" s="4" t="s">
        <v>42</v>
      </c>
      <c r="C60" s="5">
        <v>66</v>
      </c>
      <c r="D60" s="5">
        <v>118</v>
      </c>
      <c r="E60" s="6">
        <f t="shared" si="5"/>
        <v>0.78787878787878785</v>
      </c>
    </row>
    <row r="61" spans="2:5" ht="20.100000000000001" customHeight="1" collapsed="1" thickBot="1" x14ac:dyDescent="0.25">
      <c r="B61" s="4" t="s">
        <v>98</v>
      </c>
      <c r="C61" s="6">
        <f>(C59+C60)/C58</f>
        <v>0.92307692307692313</v>
      </c>
      <c r="D61" s="6">
        <f>(D59+D60)/D58</f>
        <v>0.94039735099337751</v>
      </c>
      <c r="E61" s="6">
        <f t="shared" si="5"/>
        <v>1.8763796909492248E-2</v>
      </c>
    </row>
    <row r="62" spans="2:5" ht="20.100000000000001" customHeight="1" thickBot="1" x14ac:dyDescent="0.25">
      <c r="B62" s="4" t="s">
        <v>39</v>
      </c>
      <c r="C62" s="6">
        <v>0.89473684210526316</v>
      </c>
      <c r="D62" s="6">
        <v>0.92737430167597767</v>
      </c>
      <c r="E62" s="6">
        <f t="shared" si="5"/>
        <v>3.6477160696680923E-2</v>
      </c>
    </row>
    <row r="63" spans="2:5" ht="20.100000000000001" customHeight="1" thickBot="1" x14ac:dyDescent="0.25">
      <c r="B63" s="4" t="s">
        <v>40</v>
      </c>
      <c r="C63" s="6">
        <v>0.97058823529411764</v>
      </c>
      <c r="D63" s="6">
        <v>0.95934959349593496</v>
      </c>
      <c r="E63" s="6">
        <f t="shared" si="5"/>
        <v>-1.1579206701157913E-2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1354</v>
      </c>
      <c r="D70" s="5">
        <v>1746</v>
      </c>
      <c r="E70" s="6">
        <f>IF(C70&gt;0,(D70-C70)/C70,"-")</f>
        <v>0.28951255539143278</v>
      </c>
    </row>
    <row r="71" spans="2:10" ht="20.100000000000001" customHeight="1" thickBot="1" x14ac:dyDescent="0.25">
      <c r="B71" s="4" t="s">
        <v>45</v>
      </c>
      <c r="C71" s="5">
        <v>392</v>
      </c>
      <c r="D71" s="5">
        <v>541</v>
      </c>
      <c r="E71" s="6">
        <f t="shared" ref="E71:E77" si="6">IF(C71&gt;0,(D71-C71)/C71,"-")</f>
        <v>0.38010204081632654</v>
      </c>
    </row>
    <row r="72" spans="2:10" ht="20.100000000000001" customHeight="1" thickBot="1" x14ac:dyDescent="0.25">
      <c r="B72" s="4" t="s">
        <v>43</v>
      </c>
      <c r="C72" s="5">
        <v>4</v>
      </c>
      <c r="D72" s="5">
        <v>6</v>
      </c>
      <c r="E72" s="6">
        <f t="shared" si="6"/>
        <v>0.5</v>
      </c>
    </row>
    <row r="73" spans="2:10" ht="20.100000000000001" customHeight="1" thickBot="1" x14ac:dyDescent="0.25">
      <c r="B73" s="4" t="s">
        <v>46</v>
      </c>
      <c r="C73" s="5">
        <v>701</v>
      </c>
      <c r="D73" s="5">
        <v>788</v>
      </c>
      <c r="E73" s="6">
        <f t="shared" si="6"/>
        <v>0.12410841654778887</v>
      </c>
    </row>
    <row r="74" spans="2:10" ht="20.100000000000001" customHeight="1" thickBot="1" x14ac:dyDescent="0.25">
      <c r="B74" s="4" t="s">
        <v>47</v>
      </c>
      <c r="C74" s="5">
        <v>222</v>
      </c>
      <c r="D74" s="5">
        <v>358</v>
      </c>
      <c r="E74" s="6">
        <f t="shared" si="6"/>
        <v>0.61261261261261257</v>
      </c>
    </row>
    <row r="75" spans="2:10" ht="20.100000000000001" customHeight="1" thickBot="1" x14ac:dyDescent="0.25">
      <c r="B75" s="4" t="s">
        <v>48</v>
      </c>
      <c r="C75" s="5">
        <v>34</v>
      </c>
      <c r="D75" s="5">
        <v>53</v>
      </c>
      <c r="E75" s="6">
        <f t="shared" si="6"/>
        <v>0.55882352941176472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1</v>
      </c>
      <c r="D77" s="5">
        <v>0</v>
      </c>
      <c r="E77" s="6">
        <f t="shared" si="6"/>
        <v>-1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31</v>
      </c>
      <c r="D90" s="5">
        <v>159</v>
      </c>
      <c r="E90" s="6">
        <f>IF(C90&gt;0,(D90-C90)/C90,"-")</f>
        <v>4.129032258064516</v>
      </c>
    </row>
    <row r="91" spans="2:5" ht="29.25" thickBot="1" x14ac:dyDescent="0.25">
      <c r="B91" s="4" t="s">
        <v>52</v>
      </c>
      <c r="C91" s="5">
        <v>47</v>
      </c>
      <c r="D91" s="5">
        <v>93</v>
      </c>
      <c r="E91" s="6">
        <f t="shared" ref="E91:E93" si="7">IF(C91&gt;0,(D91-C91)/C91,"-")</f>
        <v>0.97872340425531912</v>
      </c>
    </row>
    <row r="92" spans="2:5" ht="29.25" customHeight="1" thickBot="1" x14ac:dyDescent="0.25">
      <c r="B92" s="4" t="s">
        <v>53</v>
      </c>
      <c r="C92" s="5">
        <v>24</v>
      </c>
      <c r="D92" s="5">
        <v>83</v>
      </c>
      <c r="E92" s="6">
        <f t="shared" si="7"/>
        <v>2.4583333333333335</v>
      </c>
    </row>
    <row r="93" spans="2:5" ht="29.25" customHeight="1" thickBot="1" x14ac:dyDescent="0.25">
      <c r="B93" s="4" t="s">
        <v>54</v>
      </c>
      <c r="C93" s="6">
        <f>(C90+C91)/(C90+C91+C92)</f>
        <v>0.76470588235294112</v>
      </c>
      <c r="D93" s="6">
        <f>(D90+D91)/(D90+D91+D92)</f>
        <v>0.75223880597014925</v>
      </c>
      <c r="E93" s="6">
        <f t="shared" si="7"/>
        <v>-1.6303099885189375E-2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104</v>
      </c>
      <c r="D100" s="5">
        <v>344</v>
      </c>
      <c r="E100" s="6">
        <f>IF(C100&gt;0,(D100-C100)/C100,"-")</f>
        <v>2.3076923076923075</v>
      </c>
    </row>
    <row r="101" spans="2:5" ht="20.100000000000001" customHeight="1" thickBot="1" x14ac:dyDescent="0.25">
      <c r="B101" s="4" t="s">
        <v>41</v>
      </c>
      <c r="C101" s="5">
        <v>44</v>
      </c>
      <c r="D101" s="5">
        <v>169</v>
      </c>
      <c r="E101" s="6">
        <f t="shared" ref="E101:E105" si="8">IF(C101&gt;0,(D101-C101)/C101,"-")</f>
        <v>2.8409090909090908</v>
      </c>
    </row>
    <row r="102" spans="2:5" ht="20.100000000000001" customHeight="1" thickBot="1" x14ac:dyDescent="0.25">
      <c r="B102" s="4" t="s">
        <v>42</v>
      </c>
      <c r="C102" s="5">
        <v>35</v>
      </c>
      <c r="D102" s="5">
        <v>87</v>
      </c>
      <c r="E102" s="6">
        <f t="shared" si="8"/>
        <v>1.4857142857142858</v>
      </c>
    </row>
    <row r="103" spans="2:5" ht="20.100000000000001" customHeight="1" thickBot="1" x14ac:dyDescent="0.25">
      <c r="B103" s="4" t="s">
        <v>98</v>
      </c>
      <c r="C103" s="6">
        <f>(C101+C102)/C100</f>
        <v>0.75961538461538458</v>
      </c>
      <c r="D103" s="6">
        <f>(D101+D102)/D100</f>
        <v>0.7441860465116279</v>
      </c>
      <c r="E103" s="6">
        <f t="shared" si="8"/>
        <v>-2.0312040035325257E-2</v>
      </c>
    </row>
    <row r="104" spans="2:5" ht="20.100000000000001" customHeight="1" thickBot="1" x14ac:dyDescent="0.25">
      <c r="B104" s="4" t="s">
        <v>39</v>
      </c>
      <c r="C104" s="6">
        <v>0.72131147540983609</v>
      </c>
      <c r="D104" s="6">
        <v>0.7544642857142857</v>
      </c>
      <c r="E104" s="6">
        <f t="shared" si="8"/>
        <v>4.5961850649350593E-2</v>
      </c>
    </row>
    <row r="105" spans="2:5" ht="20.100000000000001" customHeight="1" thickBot="1" x14ac:dyDescent="0.25">
      <c r="B105" s="4" t="s">
        <v>40</v>
      </c>
      <c r="C105" s="6">
        <v>0.81395348837209303</v>
      </c>
      <c r="D105" s="6">
        <v>0.72499999999999998</v>
      </c>
      <c r="E105" s="6">
        <f t="shared" si="8"/>
        <v>-0.10928571428571432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147</v>
      </c>
      <c r="D112" s="5">
        <v>376</v>
      </c>
      <c r="E112" s="6">
        <f>IF(C112&gt;0,(D112-C112)/C112,"-")</f>
        <v>1.5578231292517006</v>
      </c>
    </row>
    <row r="113" spans="2:14" ht="15" thickBot="1" x14ac:dyDescent="0.25">
      <c r="B113" s="4" t="s">
        <v>56</v>
      </c>
      <c r="C113" s="5">
        <v>112</v>
      </c>
      <c r="D113" s="5">
        <v>291</v>
      </c>
      <c r="E113" s="6">
        <f t="shared" ref="E113:E114" si="9">IF(C113&gt;0,(D113-C113)/C113,"-")</f>
        <v>1.5982142857142858</v>
      </c>
    </row>
    <row r="114" spans="2:14" ht="15" thickBot="1" x14ac:dyDescent="0.25">
      <c r="B114" s="4" t="s">
        <v>57</v>
      </c>
      <c r="C114" s="5">
        <v>35</v>
      </c>
      <c r="D114" s="5">
        <v>85</v>
      </c>
      <c r="E114" s="6">
        <f t="shared" si="9"/>
        <v>1.4285714285714286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2</v>
      </c>
      <c r="D128" s="10">
        <v>0</v>
      </c>
      <c r="E128" s="10">
        <v>0</v>
      </c>
      <c r="F128" s="10">
        <v>2</v>
      </c>
      <c r="G128" s="10">
        <v>3</v>
      </c>
      <c r="H128" s="10">
        <v>0</v>
      </c>
      <c r="I128" s="10">
        <v>0</v>
      </c>
      <c r="J128" s="10">
        <v>3</v>
      </c>
      <c r="K128" s="6">
        <f>IF(C128=0,"-",(G128-C128)/C128)</f>
        <v>0.5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0.5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2</v>
      </c>
      <c r="H129" s="10">
        <v>0</v>
      </c>
      <c r="I129" s="10">
        <v>0</v>
      </c>
      <c r="J129" s="10">
        <v>2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2</v>
      </c>
      <c r="D131" s="10">
        <v>0</v>
      </c>
      <c r="E131" s="10">
        <v>0</v>
      </c>
      <c r="F131" s="10">
        <v>2</v>
      </c>
      <c r="G131" s="10">
        <v>0</v>
      </c>
      <c r="H131" s="10">
        <v>0</v>
      </c>
      <c r="I131" s="10">
        <v>0</v>
      </c>
      <c r="J131" s="10">
        <v>0</v>
      </c>
      <c r="K131" s="6">
        <f t="shared" si="11"/>
        <v>-1</v>
      </c>
      <c r="L131" s="6" t="str">
        <f t="shared" si="10"/>
        <v>-</v>
      </c>
      <c r="M131" s="6" t="str">
        <f t="shared" si="10"/>
        <v>-</v>
      </c>
      <c r="N131" s="6">
        <f t="shared" si="10"/>
        <v>-1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4</v>
      </c>
      <c r="D133" s="10">
        <v>0</v>
      </c>
      <c r="E133" s="10">
        <v>0</v>
      </c>
      <c r="F133" s="10">
        <v>4</v>
      </c>
      <c r="G133" s="10">
        <v>5</v>
      </c>
      <c r="H133" s="10">
        <v>0</v>
      </c>
      <c r="I133" s="10">
        <v>0</v>
      </c>
      <c r="J133" s="10">
        <v>5</v>
      </c>
      <c r="K133" s="6">
        <f t="shared" si="11"/>
        <v>0.25</v>
      </c>
      <c r="L133" s="6" t="str">
        <f t="shared" si="10"/>
        <v>-</v>
      </c>
      <c r="M133" s="6" t="str">
        <f t="shared" si="10"/>
        <v>-</v>
      </c>
      <c r="N133" s="6">
        <f t="shared" si="10"/>
        <v>0.25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1</v>
      </c>
      <c r="G134" s="6">
        <f t="shared" si="12"/>
        <v>0.6</v>
      </c>
      <c r="H134" s="6" t="str">
        <f t="shared" si="12"/>
        <v>-</v>
      </c>
      <c r="I134" s="6" t="str">
        <f t="shared" si="12"/>
        <v>-</v>
      </c>
      <c r="J134" s="6">
        <f t="shared" si="12"/>
        <v>0.6</v>
      </c>
      <c r="K134" s="6">
        <f>IF(OR(C134="-",G134="-"),"-",(G134-C134)/C134)</f>
        <v>-0.4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-0.4</v>
      </c>
    </row>
    <row r="135" spans="2:14" ht="15" thickBot="1" x14ac:dyDescent="0.25">
      <c r="B135" s="4" t="s">
        <v>37</v>
      </c>
      <c r="C135" s="6">
        <f>IF(C131=0,"-",C131/(C130+C131))</f>
        <v>1</v>
      </c>
      <c r="D135" s="6" t="str">
        <f t="shared" ref="D135:J135" si="14">IF(D131=0,"-",D131/(D130+D131))</f>
        <v>-</v>
      </c>
      <c r="E135" s="6" t="str">
        <f t="shared" si="14"/>
        <v>-</v>
      </c>
      <c r="F135" s="6">
        <f t="shared" si="14"/>
        <v>1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8</v>
      </c>
      <c r="D143" s="10">
        <v>0</v>
      </c>
      <c r="E143" s="10">
        <v>1</v>
      </c>
      <c r="F143" s="10">
        <v>9</v>
      </c>
      <c r="G143" s="10">
        <v>4</v>
      </c>
      <c r="H143" s="10">
        <v>0</v>
      </c>
      <c r="I143" s="10">
        <v>0</v>
      </c>
      <c r="J143" s="10">
        <v>4</v>
      </c>
      <c r="K143" s="6">
        <f>IF(C143=0,"-",(G143-C143)/C143)</f>
        <v>-0.5</v>
      </c>
      <c r="L143" s="6" t="str">
        <f t="shared" ref="L143:N147" si="15">IF(D143=0,"-",(H143-D143)/D143)</f>
        <v>-</v>
      </c>
      <c r="M143" s="6">
        <f t="shared" si="15"/>
        <v>-1</v>
      </c>
      <c r="N143" s="6">
        <f t="shared" si="15"/>
        <v>-0.55555555555555558</v>
      </c>
    </row>
    <row r="144" spans="2:14" ht="15" thickBot="1" x14ac:dyDescent="0.25">
      <c r="B144" s="4" t="s">
        <v>72</v>
      </c>
      <c r="C144" s="10">
        <v>2</v>
      </c>
      <c r="D144" s="10">
        <v>0</v>
      </c>
      <c r="E144" s="10">
        <v>0</v>
      </c>
      <c r="F144" s="10">
        <v>2</v>
      </c>
      <c r="G144" s="10">
        <v>2</v>
      </c>
      <c r="H144" s="10">
        <v>0</v>
      </c>
      <c r="I144" s="10">
        <v>0</v>
      </c>
      <c r="J144" s="10">
        <v>2</v>
      </c>
      <c r="K144" s="6">
        <f t="shared" ref="K144:K147" si="16">IF(C144=0,"-",(G144-C144)/C144)</f>
        <v>0</v>
      </c>
      <c r="L144" s="6" t="str">
        <f t="shared" si="15"/>
        <v>-</v>
      </c>
      <c r="M144" s="6" t="str">
        <f t="shared" si="15"/>
        <v>-</v>
      </c>
      <c r="N144" s="6">
        <f t="shared" si="15"/>
        <v>0</v>
      </c>
    </row>
    <row r="145" spans="2:14" ht="15" thickBot="1" x14ac:dyDescent="0.25">
      <c r="B145" s="4" t="s">
        <v>73</v>
      </c>
      <c r="C145" s="10">
        <v>33</v>
      </c>
      <c r="D145" s="10">
        <v>0</v>
      </c>
      <c r="E145" s="10">
        <v>0</v>
      </c>
      <c r="F145" s="10">
        <v>33</v>
      </c>
      <c r="G145" s="10">
        <v>40</v>
      </c>
      <c r="H145" s="10">
        <v>0</v>
      </c>
      <c r="I145" s="10">
        <v>2</v>
      </c>
      <c r="J145" s="10">
        <v>42</v>
      </c>
      <c r="K145" s="6">
        <f t="shared" si="16"/>
        <v>0.21212121212121213</v>
      </c>
      <c r="L145" s="6" t="str">
        <f t="shared" si="15"/>
        <v>-</v>
      </c>
      <c r="M145" s="6" t="str">
        <f t="shared" si="15"/>
        <v>-</v>
      </c>
      <c r="N145" s="6">
        <f t="shared" si="15"/>
        <v>0.27272727272727271</v>
      </c>
    </row>
    <row r="146" spans="2:14" ht="15" thickBot="1" x14ac:dyDescent="0.25">
      <c r="B146" s="4" t="s">
        <v>74</v>
      </c>
      <c r="C146" s="10">
        <v>6</v>
      </c>
      <c r="D146" s="10">
        <v>0</v>
      </c>
      <c r="E146" s="10">
        <v>0</v>
      </c>
      <c r="F146" s="10">
        <v>6</v>
      </c>
      <c r="G146" s="10">
        <v>21</v>
      </c>
      <c r="H146" s="10">
        <v>0</v>
      </c>
      <c r="I146" s="10">
        <v>2</v>
      </c>
      <c r="J146" s="10">
        <v>23</v>
      </c>
      <c r="K146" s="6">
        <f t="shared" si="16"/>
        <v>2.5</v>
      </c>
      <c r="L146" s="6" t="str">
        <f t="shared" si="15"/>
        <v>-</v>
      </c>
      <c r="M146" s="6" t="str">
        <f t="shared" si="15"/>
        <v>-</v>
      </c>
      <c r="N146" s="6">
        <f t="shared" si="15"/>
        <v>2.8333333333333335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49</v>
      </c>
      <c r="D148" s="10">
        <v>0</v>
      </c>
      <c r="E148" s="10">
        <v>1</v>
      </c>
      <c r="F148" s="10">
        <v>50</v>
      </c>
      <c r="G148" s="10">
        <v>67</v>
      </c>
      <c r="H148" s="10">
        <v>0</v>
      </c>
      <c r="I148" s="10">
        <v>4</v>
      </c>
      <c r="J148" s="10">
        <v>71</v>
      </c>
      <c r="K148" s="6">
        <f t="shared" ref="K148" si="17">IF(C148=0,"-",(G148-C148)/C148)</f>
        <v>0.36734693877551022</v>
      </c>
      <c r="L148" s="6" t="str">
        <f t="shared" ref="L148" si="18">IF(D148=0,"-",(H148-D148)/D148)</f>
        <v>-</v>
      </c>
      <c r="M148" s="6">
        <f t="shared" ref="M148" si="19">IF(E148=0,"-",(I148-E148)/E148)</f>
        <v>3</v>
      </c>
      <c r="N148" s="6">
        <f t="shared" ref="N148" si="20">IF(F148=0,"-",(J148-F148)/F148)</f>
        <v>0.42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0.1951219512195122</v>
      </c>
      <c r="D149" s="6" t="str">
        <f t="shared" si="21"/>
        <v>-</v>
      </c>
      <c r="E149" s="6">
        <f t="shared" si="21"/>
        <v>1</v>
      </c>
      <c r="F149" s="6">
        <f t="shared" si="21"/>
        <v>0.21428571428571427</v>
      </c>
      <c r="G149" s="6">
        <f t="shared" si="21"/>
        <v>9.0909090909090912E-2</v>
      </c>
      <c r="H149" s="6" t="str">
        <f t="shared" si="21"/>
        <v>-</v>
      </c>
      <c r="I149" s="6" t="str">
        <f t="shared" si="21"/>
        <v>-</v>
      </c>
      <c r="J149" s="6">
        <f t="shared" si="21"/>
        <v>8.6956521739130432E-2</v>
      </c>
      <c r="K149" s="6">
        <f>IF(OR(C149="-",G149="-"),"-",(G149-C149)/C149)</f>
        <v>-0.53409090909090906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-0.59420289855072461</v>
      </c>
    </row>
    <row r="150" spans="2:14" ht="29.25" thickBot="1" x14ac:dyDescent="0.25">
      <c r="B150" s="7" t="s">
        <v>77</v>
      </c>
      <c r="C150" s="6">
        <f t="shared" si="21"/>
        <v>0.25</v>
      </c>
      <c r="D150" s="6" t="str">
        <f t="shared" si="21"/>
        <v>-</v>
      </c>
      <c r="E150" s="6" t="str">
        <f t="shared" si="21"/>
        <v>-</v>
      </c>
      <c r="F150" s="6">
        <f t="shared" si="21"/>
        <v>0.25</v>
      </c>
      <c r="G150" s="6">
        <f t="shared" si="21"/>
        <v>8.6956521739130432E-2</v>
      </c>
      <c r="H150" s="6" t="str">
        <f t="shared" si="21"/>
        <v>-</v>
      </c>
      <c r="I150" s="6" t="str">
        <f t="shared" si="21"/>
        <v>-</v>
      </c>
      <c r="J150" s="6">
        <f t="shared" si="21"/>
        <v>0.08</v>
      </c>
      <c r="K150" s="6">
        <f>IF(OR(C150="-",G150="-"),"-",(G150-C150)/C150)</f>
        <v>-0.65217391304347827</v>
      </c>
      <c r="L150" s="6" t="str">
        <f t="shared" si="22"/>
        <v>-</v>
      </c>
      <c r="M150" s="6" t="str">
        <f t="shared" si="22"/>
        <v>-</v>
      </c>
      <c r="N150" s="6">
        <f t="shared" si="22"/>
        <v>-0.67999999999999994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31</v>
      </c>
      <c r="D157" s="19">
        <v>61</v>
      </c>
      <c r="E157" s="18">
        <f>IF(C157=0,"-",(D157-C157)/C157)</f>
        <v>0.967741935483871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3</v>
      </c>
      <c r="D158" s="19">
        <v>4</v>
      </c>
      <c r="E158" s="18">
        <f t="shared" ref="E158:E159" si="23">IF(C158=0,"-",(D158-C158)/C158)</f>
        <v>0.33333333333333331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2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0.91176470588235292</v>
      </c>
      <c r="D160" s="18">
        <f>IF(D157=0,"-",D157/(D157+D158+D159))</f>
        <v>0.91044776119402981</v>
      </c>
      <c r="E160" s="18">
        <f>IF(OR(C160="-",D160="-"),"-",(D160-C160)/C160)</f>
        <v>-1.444390948483408E-3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2</v>
      </c>
      <c r="D166" s="5">
        <v>5</v>
      </c>
      <c r="E166" s="6">
        <f>IF(C166=0,"-",(D166-C166)/C166)</f>
        <v>1.5</v>
      </c>
    </row>
    <row r="167" spans="2:14" ht="20.100000000000001" customHeight="1" thickBot="1" x14ac:dyDescent="0.25">
      <c r="B167" s="4" t="s">
        <v>41</v>
      </c>
      <c r="C167" s="5">
        <v>2</v>
      </c>
      <c r="D167" s="5">
        <v>0</v>
      </c>
      <c r="E167" s="6">
        <f t="shared" ref="E167:E168" si="24">IF(C167=0,"-",(D167-C167)/C167)</f>
        <v>-1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3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0.6</v>
      </c>
      <c r="E169" s="6">
        <f t="shared" ref="E169:E171" si="25">IF(OR(C169="-",D169="-"),"-",(D169-C169)/C169)</f>
        <v>-0.4</v>
      </c>
    </row>
    <row r="170" spans="2:14" ht="20.100000000000001" customHeight="1" thickBot="1" x14ac:dyDescent="0.25">
      <c r="B170" s="4" t="s">
        <v>39</v>
      </c>
      <c r="C170" s="6">
        <v>1</v>
      </c>
      <c r="D170" s="6" t="s">
        <v>104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104</v>
      </c>
      <c r="D171" s="6">
        <v>0.75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3</v>
      </c>
      <c r="D178" s="5">
        <v>12</v>
      </c>
      <c r="E178" s="6">
        <f>IF(C178=0,"-",(D178-C178)/C178)</f>
        <v>3</v>
      </c>
      <c r="H178" s="13"/>
    </row>
    <row r="179" spans="2:8" ht="15" thickBot="1" x14ac:dyDescent="0.25">
      <c r="B179" s="4" t="s">
        <v>43</v>
      </c>
      <c r="C179" s="5">
        <v>2</v>
      </c>
      <c r="D179" s="5">
        <v>11</v>
      </c>
      <c r="E179" s="6">
        <f t="shared" ref="E179:E185" si="26">IF(C179=0,"-",(D179-C179)/C179)</f>
        <v>4.5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1</v>
      </c>
      <c r="D181" s="5">
        <v>1</v>
      </c>
      <c r="E181" s="6">
        <f t="shared" si="26"/>
        <v>0</v>
      </c>
      <c r="H181" s="13"/>
    </row>
    <row r="182" spans="2:8" ht="15" thickBot="1" x14ac:dyDescent="0.25">
      <c r="B182" s="15" t="s">
        <v>79</v>
      </c>
      <c r="C182" s="5">
        <v>21</v>
      </c>
      <c r="D182" s="5">
        <v>109</v>
      </c>
      <c r="E182" s="6">
        <f t="shared" si="26"/>
        <v>4.1904761904761907</v>
      </c>
      <c r="H182" s="13"/>
    </row>
    <row r="183" spans="2:8" ht="15" thickBot="1" x14ac:dyDescent="0.25">
      <c r="B183" s="4" t="s">
        <v>47</v>
      </c>
      <c r="C183" s="5">
        <v>19</v>
      </c>
      <c r="D183" s="5">
        <v>103</v>
      </c>
      <c r="E183" s="6">
        <f t="shared" si="26"/>
        <v>4.4210526315789478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2</v>
      </c>
      <c r="D185" s="5">
        <v>6</v>
      </c>
      <c r="E185" s="6">
        <f t="shared" si="26"/>
        <v>2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3</v>
      </c>
      <c r="E197" s="6">
        <f t="shared" ref="E197:E200" si="27">IF(C197=0,"-",(D197-C197)/C197)</f>
        <v>2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3</v>
      </c>
      <c r="E199" s="6">
        <f t="shared" si="27"/>
        <v>2</v>
      </c>
    </row>
    <row r="200" spans="2:5" ht="15" thickBot="1" x14ac:dyDescent="0.25">
      <c r="B200" s="4" t="s">
        <v>85</v>
      </c>
      <c r="C200" s="5">
        <v>1</v>
      </c>
      <c r="D200" s="5">
        <v>3</v>
      </c>
      <c r="E200" s="6">
        <f t="shared" si="27"/>
        <v>2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3</v>
      </c>
      <c r="E208" s="6">
        <f t="shared" si="28"/>
        <v>2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2</v>
      </c>
      <c r="E209" s="6">
        <f t="shared" si="28"/>
        <v>1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1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5</v>
      </c>
      <c r="D221" s="5">
        <v>3</v>
      </c>
      <c r="E221" s="6">
        <f t="shared" ref="E221:E223" si="30">IF(C221=0,"-",(D221-C221)/C221)</f>
        <v>-0.4</v>
      </c>
    </row>
    <row r="222" spans="2:5" ht="15" thickBot="1" x14ac:dyDescent="0.25">
      <c r="B222" s="16" t="s">
        <v>92</v>
      </c>
      <c r="C222" s="5">
        <v>3</v>
      </c>
      <c r="D222" s="5">
        <v>5</v>
      </c>
      <c r="E222" s="6">
        <f t="shared" si="30"/>
        <v>0.66666666666666663</v>
      </c>
    </row>
    <row r="223" spans="2:5" ht="15" thickBot="1" x14ac:dyDescent="0.25">
      <c r="B223" s="16" t="s">
        <v>93</v>
      </c>
      <c r="C223" s="5">
        <v>16</v>
      </c>
      <c r="D223" s="5">
        <v>13</v>
      </c>
      <c r="E223" s="6">
        <f t="shared" si="30"/>
        <v>-0.1875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183</v>
      </c>
      <c r="D14" s="5">
        <v>196</v>
      </c>
      <c r="E14" s="6">
        <f>IF(C14&gt;0,(D14-C14)/C14)</f>
        <v>7.1038251366120214E-2</v>
      </c>
    </row>
    <row r="15" spans="1:5" ht="20.100000000000001" customHeight="1" thickBot="1" x14ac:dyDescent="0.25">
      <c r="B15" s="4" t="s">
        <v>17</v>
      </c>
      <c r="C15" s="5">
        <v>183</v>
      </c>
      <c r="D15" s="5">
        <v>196</v>
      </c>
      <c r="E15" s="6">
        <f t="shared" ref="E15:E25" si="0">IF(C15&gt;0,(D15-C15)/C15)</f>
        <v>7.1038251366120214E-2</v>
      </c>
    </row>
    <row r="16" spans="1:5" ht="20.100000000000001" customHeight="1" thickBot="1" x14ac:dyDescent="0.25">
      <c r="B16" s="4" t="s">
        <v>18</v>
      </c>
      <c r="C16" s="5">
        <v>134</v>
      </c>
      <c r="D16" s="5">
        <v>120</v>
      </c>
      <c r="E16" s="6">
        <f t="shared" si="0"/>
        <v>-0.1044776119402985</v>
      </c>
    </row>
    <row r="17" spans="2:5" ht="20.100000000000001" customHeight="1" thickBot="1" x14ac:dyDescent="0.25">
      <c r="B17" s="4" t="s">
        <v>19</v>
      </c>
      <c r="C17" s="5">
        <v>49</v>
      </c>
      <c r="D17" s="5">
        <v>76</v>
      </c>
      <c r="E17" s="6">
        <f t="shared" si="0"/>
        <v>0.55102040816326525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4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2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0.26775956284153007</v>
      </c>
      <c r="D20" s="6">
        <f>D17/D15</f>
        <v>0.38775510204081631</v>
      </c>
      <c r="E20" s="6">
        <f t="shared" si="0"/>
        <v>0.44814660558100777</v>
      </c>
    </row>
    <row r="21" spans="2:5" ht="30" customHeight="1" thickBot="1" x14ac:dyDescent="0.25">
      <c r="B21" s="4" t="s">
        <v>23</v>
      </c>
      <c r="C21" s="5">
        <v>8</v>
      </c>
      <c r="D21" s="5">
        <v>39</v>
      </c>
      <c r="E21" s="6">
        <f t="shared" si="0"/>
        <v>3.875</v>
      </c>
    </row>
    <row r="22" spans="2:5" ht="20.100000000000001" customHeight="1" thickBot="1" x14ac:dyDescent="0.25">
      <c r="B22" s="4" t="s">
        <v>24</v>
      </c>
      <c r="C22" s="5">
        <v>6</v>
      </c>
      <c r="D22" s="5">
        <v>23</v>
      </c>
      <c r="E22" s="6">
        <f t="shared" si="0"/>
        <v>2.8333333333333335</v>
      </c>
    </row>
    <row r="23" spans="2:5" ht="20.100000000000001" customHeight="1" thickBot="1" x14ac:dyDescent="0.25">
      <c r="B23" s="4" t="s">
        <v>25</v>
      </c>
      <c r="C23" s="5">
        <v>2</v>
      </c>
      <c r="D23" s="5">
        <v>16</v>
      </c>
      <c r="E23" s="6">
        <f t="shared" si="0"/>
        <v>7</v>
      </c>
    </row>
    <row r="24" spans="2:5" ht="20.100000000000001" customHeight="1" thickBot="1" x14ac:dyDescent="0.25">
      <c r="B24" s="4" t="s">
        <v>21</v>
      </c>
      <c r="C24" s="6">
        <f>C23/C21</f>
        <v>0.25</v>
      </c>
      <c r="D24" s="6">
        <f t="shared" ref="D24" si="1">D23/D21</f>
        <v>0.41025641025641024</v>
      </c>
      <c r="E24" s="6">
        <f t="shared" si="0"/>
        <v>0.64102564102564097</v>
      </c>
    </row>
    <row r="25" spans="2:5" ht="20.100000000000001" customHeight="1" thickBot="1" x14ac:dyDescent="0.25">
      <c r="B25" s="7" t="s">
        <v>26</v>
      </c>
      <c r="C25" s="6">
        <v>0.11290790293622245</v>
      </c>
      <c r="D25" s="6">
        <v>0.12124511307962588</v>
      </c>
      <c r="E25" s="6">
        <f t="shared" si="0"/>
        <v>7.3840802340583822E-2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50</v>
      </c>
      <c r="D34" s="5">
        <v>74</v>
      </c>
      <c r="E34" s="6">
        <f>IF(C34&gt;0,(D34-C34)/C34,"-")</f>
        <v>0.48</v>
      </c>
    </row>
    <row r="35" spans="2:5" ht="20.100000000000001" customHeight="1" thickBot="1" x14ac:dyDescent="0.25">
      <c r="B35" s="4" t="s">
        <v>29</v>
      </c>
      <c r="C35" s="5">
        <v>0</v>
      </c>
      <c r="D35" s="5">
        <v>7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39</v>
      </c>
      <c r="D36" s="5">
        <v>65</v>
      </c>
      <c r="E36" s="6">
        <f t="shared" si="2"/>
        <v>0.66666666666666663</v>
      </c>
    </row>
    <row r="37" spans="2:5" ht="20.100000000000001" customHeight="1" thickBot="1" x14ac:dyDescent="0.25">
      <c r="B37" s="4" t="s">
        <v>30</v>
      </c>
      <c r="C37" s="5">
        <v>11</v>
      </c>
      <c r="D37" s="5">
        <v>2</v>
      </c>
      <c r="E37" s="6">
        <f t="shared" si="2"/>
        <v>-0.81818181818181823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14</v>
      </c>
      <c r="D44" s="5">
        <v>34</v>
      </c>
      <c r="E44" s="6">
        <f>IF(C44&gt;0,(D44-C44)/C44,"-")</f>
        <v>1.4285714285714286</v>
      </c>
    </row>
    <row r="45" spans="2:5" ht="20.100000000000001" customHeight="1" thickBot="1" x14ac:dyDescent="0.25">
      <c r="B45" s="4" t="s">
        <v>34</v>
      </c>
      <c r="C45" s="5">
        <v>0</v>
      </c>
      <c r="D45" s="5">
        <v>2</v>
      </c>
      <c r="E45" s="6" t="str">
        <f t="shared" ref="E45:E51" si="3">IF(C45&gt;0,(D45-C45)/C45,"-")</f>
        <v>-</v>
      </c>
    </row>
    <row r="46" spans="2:5" ht="20.100000000000001" customHeight="1" thickBot="1" x14ac:dyDescent="0.25">
      <c r="B46" s="4" t="s">
        <v>31</v>
      </c>
      <c r="C46" s="5">
        <v>0</v>
      </c>
      <c r="D46" s="5">
        <v>0</v>
      </c>
      <c r="E46" s="6" t="str">
        <f t="shared" si="3"/>
        <v>-</v>
      </c>
    </row>
    <row r="47" spans="2:5" ht="20.100000000000001" customHeight="1" thickBot="1" x14ac:dyDescent="0.25">
      <c r="B47" s="4" t="s">
        <v>32</v>
      </c>
      <c r="C47" s="5">
        <v>37</v>
      </c>
      <c r="D47" s="5">
        <v>57</v>
      </c>
      <c r="E47" s="6">
        <f t="shared" si="3"/>
        <v>0.54054054054054057</v>
      </c>
    </row>
    <row r="48" spans="2:5" ht="20.100000000000001" customHeight="1" thickBot="1" x14ac:dyDescent="0.25">
      <c r="B48" s="4" t="s">
        <v>35</v>
      </c>
      <c r="C48" s="5">
        <v>21</v>
      </c>
      <c r="D48" s="5">
        <v>42</v>
      </c>
      <c r="E48" s="6">
        <f t="shared" si="3"/>
        <v>1</v>
      </c>
    </row>
    <row r="49" spans="2:5" ht="20.100000000000001" customHeight="1" thickBot="1" x14ac:dyDescent="0.25">
      <c r="B49" s="4" t="s">
        <v>67</v>
      </c>
      <c r="C49" s="5">
        <v>43</v>
      </c>
      <c r="D49" s="5">
        <v>47</v>
      </c>
      <c r="E49" s="6">
        <f t="shared" si="3"/>
        <v>9.3023255813953487E-2</v>
      </c>
    </row>
    <row r="50" spans="2:5" ht="20.100000000000001" customHeight="1" collapsed="1" thickBot="1" x14ac:dyDescent="0.25">
      <c r="B50" s="4" t="s">
        <v>36</v>
      </c>
      <c r="C50" s="6">
        <f>C44/(C44+C45)</f>
        <v>1</v>
      </c>
      <c r="D50" s="6">
        <f>D44/(D44+D45)</f>
        <v>0.94444444444444442</v>
      </c>
      <c r="E50" s="6">
        <f t="shared" si="3"/>
        <v>-5.555555555555558E-2</v>
      </c>
    </row>
    <row r="51" spans="2:5" ht="20.100000000000001" customHeight="1" thickBot="1" x14ac:dyDescent="0.25">
      <c r="B51" s="4" t="s">
        <v>37</v>
      </c>
      <c r="C51" s="6">
        <f>C47/(C46+C47)</f>
        <v>1</v>
      </c>
      <c r="D51" s="6">
        <f t="shared" ref="D51" si="4">D47/(D46+D47)</f>
        <v>1</v>
      </c>
      <c r="E51" s="6">
        <f t="shared" si="3"/>
        <v>0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14</v>
      </c>
      <c r="D58" s="5">
        <v>36</v>
      </c>
      <c r="E58" s="6">
        <f>IF(C58&gt;0,(D58-C58)/C58,"-")</f>
        <v>1.5714285714285714</v>
      </c>
    </row>
    <row r="59" spans="2:5" ht="20.100000000000001" customHeight="1" thickBot="1" x14ac:dyDescent="0.25">
      <c r="B59" s="4" t="s">
        <v>41</v>
      </c>
      <c r="C59" s="5">
        <v>9</v>
      </c>
      <c r="D59" s="5">
        <v>20</v>
      </c>
      <c r="E59" s="6">
        <f t="shared" ref="E59:E63" si="5">IF(C59&gt;0,(D59-C59)/C59,"-")</f>
        <v>1.2222222222222223</v>
      </c>
    </row>
    <row r="60" spans="2:5" ht="20.100000000000001" customHeight="1" thickBot="1" x14ac:dyDescent="0.25">
      <c r="B60" s="4" t="s">
        <v>42</v>
      </c>
      <c r="C60" s="5">
        <v>5</v>
      </c>
      <c r="D60" s="5">
        <v>14</v>
      </c>
      <c r="E60" s="6">
        <f t="shared" si="5"/>
        <v>1.8</v>
      </c>
    </row>
    <row r="61" spans="2:5" ht="20.100000000000001" customHeight="1" collapsed="1" thickBot="1" x14ac:dyDescent="0.25">
      <c r="B61" s="4" t="s">
        <v>98</v>
      </c>
      <c r="C61" s="6">
        <f>(C59+C60)/C58</f>
        <v>1</v>
      </c>
      <c r="D61" s="6">
        <f>(D59+D60)/D58</f>
        <v>0.94444444444444442</v>
      </c>
      <c r="E61" s="6">
        <f t="shared" si="5"/>
        <v>-5.555555555555558E-2</v>
      </c>
    </row>
    <row r="62" spans="2:5" ht="20.100000000000001" customHeight="1" thickBot="1" x14ac:dyDescent="0.25">
      <c r="B62" s="4" t="s">
        <v>39</v>
      </c>
      <c r="C62" s="6">
        <v>1</v>
      </c>
      <c r="D62" s="6">
        <v>0.90909090909090906</v>
      </c>
      <c r="E62" s="6">
        <f t="shared" si="5"/>
        <v>-9.0909090909090939E-2</v>
      </c>
    </row>
    <row r="63" spans="2:5" ht="20.100000000000001" customHeight="1" thickBot="1" x14ac:dyDescent="0.25">
      <c r="B63" s="4" t="s">
        <v>40</v>
      </c>
      <c r="C63" s="6">
        <v>1</v>
      </c>
      <c r="D63" s="6">
        <v>1</v>
      </c>
      <c r="E63" s="6">
        <f t="shared" si="5"/>
        <v>0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206</v>
      </c>
      <c r="D70" s="5">
        <v>273</v>
      </c>
      <c r="E70" s="6">
        <f>IF(C70&gt;0,(D70-C70)/C70,"-")</f>
        <v>0.32524271844660196</v>
      </c>
    </row>
    <row r="71" spans="2:10" ht="20.100000000000001" customHeight="1" thickBot="1" x14ac:dyDescent="0.25">
      <c r="B71" s="4" t="s">
        <v>45</v>
      </c>
      <c r="C71" s="5">
        <v>62</v>
      </c>
      <c r="D71" s="5">
        <v>119</v>
      </c>
      <c r="E71" s="6">
        <f t="shared" ref="E71:E77" si="6">IF(C71&gt;0,(D71-C71)/C71,"-")</f>
        <v>0.91935483870967738</v>
      </c>
    </row>
    <row r="72" spans="2:10" ht="20.100000000000001" customHeight="1" thickBot="1" x14ac:dyDescent="0.25">
      <c r="B72" s="4" t="s">
        <v>43</v>
      </c>
      <c r="C72" s="5">
        <v>0</v>
      </c>
      <c r="D72" s="5">
        <v>2</v>
      </c>
      <c r="E72" s="6" t="str">
        <f t="shared" si="6"/>
        <v>-</v>
      </c>
    </row>
    <row r="73" spans="2:10" ht="20.100000000000001" customHeight="1" thickBot="1" x14ac:dyDescent="0.25">
      <c r="B73" s="4" t="s">
        <v>46</v>
      </c>
      <c r="C73" s="5">
        <v>130</v>
      </c>
      <c r="D73" s="5">
        <v>103</v>
      </c>
      <c r="E73" s="6">
        <f t="shared" si="6"/>
        <v>-0.2076923076923077</v>
      </c>
    </row>
    <row r="74" spans="2:10" ht="20.100000000000001" customHeight="1" thickBot="1" x14ac:dyDescent="0.25">
      <c r="B74" s="4" t="s">
        <v>47</v>
      </c>
      <c r="C74" s="5">
        <v>12</v>
      </c>
      <c r="D74" s="5">
        <v>47</v>
      </c>
      <c r="E74" s="6">
        <f t="shared" si="6"/>
        <v>2.9166666666666665</v>
      </c>
    </row>
    <row r="75" spans="2:10" ht="20.100000000000001" customHeight="1" thickBot="1" x14ac:dyDescent="0.25">
      <c r="B75" s="4" t="s">
        <v>48</v>
      </c>
      <c r="C75" s="5">
        <v>2</v>
      </c>
      <c r="D75" s="5">
        <v>2</v>
      </c>
      <c r="E75" s="6">
        <f t="shared" si="6"/>
        <v>0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4</v>
      </c>
      <c r="D90" s="5">
        <v>13</v>
      </c>
      <c r="E90" s="6">
        <f>IF(C90&gt;0,(D90-C90)/C90,"-")</f>
        <v>2.25</v>
      </c>
    </row>
    <row r="91" spans="2:5" ht="29.25" thickBot="1" x14ac:dyDescent="0.25">
      <c r="B91" s="4" t="s">
        <v>52</v>
      </c>
      <c r="C91" s="5">
        <v>4</v>
      </c>
      <c r="D91" s="5">
        <v>7</v>
      </c>
      <c r="E91" s="6">
        <f t="shared" ref="E91:E93" si="7">IF(C91&gt;0,(D91-C91)/C91,"-")</f>
        <v>0.75</v>
      </c>
    </row>
    <row r="92" spans="2:5" ht="29.25" customHeight="1" thickBot="1" x14ac:dyDescent="0.25">
      <c r="B92" s="4" t="s">
        <v>53</v>
      </c>
      <c r="C92" s="5">
        <v>3</v>
      </c>
      <c r="D92" s="5">
        <v>3</v>
      </c>
      <c r="E92" s="6">
        <f t="shared" si="7"/>
        <v>0</v>
      </c>
    </row>
    <row r="93" spans="2:5" ht="29.25" customHeight="1" thickBot="1" x14ac:dyDescent="0.25">
      <c r="B93" s="4" t="s">
        <v>54</v>
      </c>
      <c r="C93" s="6">
        <f>(C90+C91)/(C90+C91+C92)</f>
        <v>0.72727272727272729</v>
      </c>
      <c r="D93" s="6">
        <f>(D90+D91)/(D90+D91+D92)</f>
        <v>0.86956521739130432</v>
      </c>
      <c r="E93" s="6">
        <f t="shared" si="7"/>
        <v>0.1956521739130434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11</v>
      </c>
      <c r="D100" s="5">
        <v>23</v>
      </c>
      <c r="E100" s="6">
        <f>IF(C100&gt;0,(D100-C100)/C100,"-")</f>
        <v>1.0909090909090908</v>
      </c>
    </row>
    <row r="101" spans="2:5" ht="20.100000000000001" customHeight="1" thickBot="1" x14ac:dyDescent="0.25">
      <c r="B101" s="4" t="s">
        <v>41</v>
      </c>
      <c r="C101" s="5">
        <v>2</v>
      </c>
      <c r="D101" s="5">
        <v>13</v>
      </c>
      <c r="E101" s="6">
        <f t="shared" ref="E101:E105" si="8">IF(C101&gt;0,(D101-C101)/C101,"-")</f>
        <v>5.5</v>
      </c>
    </row>
    <row r="102" spans="2:5" ht="20.100000000000001" customHeight="1" thickBot="1" x14ac:dyDescent="0.25">
      <c r="B102" s="4" t="s">
        <v>42</v>
      </c>
      <c r="C102" s="5">
        <v>6</v>
      </c>
      <c r="D102" s="5">
        <v>7</v>
      </c>
      <c r="E102" s="6">
        <f t="shared" si="8"/>
        <v>0.16666666666666666</v>
      </c>
    </row>
    <row r="103" spans="2:5" ht="20.100000000000001" customHeight="1" thickBot="1" x14ac:dyDescent="0.25">
      <c r="B103" s="4" t="s">
        <v>98</v>
      </c>
      <c r="C103" s="6">
        <f>(C101+C102)/C100</f>
        <v>0.72727272727272729</v>
      </c>
      <c r="D103" s="6">
        <f>(D101+D102)/D100</f>
        <v>0.86956521739130432</v>
      </c>
      <c r="E103" s="6">
        <f t="shared" si="8"/>
        <v>0.1956521739130434</v>
      </c>
    </row>
    <row r="104" spans="2:5" ht="20.100000000000001" customHeight="1" thickBot="1" x14ac:dyDescent="0.25">
      <c r="B104" s="4" t="s">
        <v>39</v>
      </c>
      <c r="C104" s="6">
        <v>0.5</v>
      </c>
      <c r="D104" s="6">
        <v>0.8666666666666667</v>
      </c>
      <c r="E104" s="6">
        <f t="shared" si="8"/>
        <v>0.73333333333333339</v>
      </c>
    </row>
    <row r="105" spans="2:5" ht="20.100000000000001" customHeight="1" thickBot="1" x14ac:dyDescent="0.25">
      <c r="B105" s="4" t="s">
        <v>40</v>
      </c>
      <c r="C105" s="6">
        <v>0.8571428571428571</v>
      </c>
      <c r="D105" s="6">
        <v>0.875</v>
      </c>
      <c r="E105" s="6">
        <f t="shared" si="8"/>
        <v>2.0833333333333391E-2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19</v>
      </c>
      <c r="D112" s="5">
        <v>34</v>
      </c>
      <c r="E112" s="6">
        <f>IF(C112&gt;0,(D112-C112)/C112,"-")</f>
        <v>0.78947368421052633</v>
      </c>
    </row>
    <row r="113" spans="2:14" ht="15" thickBot="1" x14ac:dyDescent="0.25">
      <c r="B113" s="4" t="s">
        <v>56</v>
      </c>
      <c r="C113" s="5">
        <v>12</v>
      </c>
      <c r="D113" s="5">
        <v>24</v>
      </c>
      <c r="E113" s="6">
        <f t="shared" ref="E113:E114" si="9">IF(C113&gt;0,(D113-C113)/C113,"-")</f>
        <v>1</v>
      </c>
    </row>
    <row r="114" spans="2:14" ht="15" thickBot="1" x14ac:dyDescent="0.25">
      <c r="B114" s="4" t="s">
        <v>57</v>
      </c>
      <c r="C114" s="5">
        <v>7</v>
      </c>
      <c r="D114" s="5">
        <v>10</v>
      </c>
      <c r="E114" s="6">
        <f t="shared" si="9"/>
        <v>0.42857142857142855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6" t="str">
        <f t="shared" si="11"/>
        <v>-</v>
      </c>
      <c r="L133" s="6" t="str">
        <f t="shared" si="10"/>
        <v>-</v>
      </c>
      <c r="M133" s="6" t="str">
        <f t="shared" si="10"/>
        <v>-</v>
      </c>
      <c r="N133" s="6" t="str">
        <f t="shared" si="10"/>
        <v>-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 t="str">
        <f t="shared" si="12"/>
        <v>-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6" t="str">
        <f>IF(C143=0,"-",(G143-C143)/C143)</f>
        <v>-</v>
      </c>
      <c r="L143" s="6" t="str">
        <f t="shared" ref="L143:N147" si="15">IF(D143=0,"-",(H143-D143)/D143)</f>
        <v>-</v>
      </c>
      <c r="M143" s="6" t="str">
        <f t="shared" si="15"/>
        <v>-</v>
      </c>
      <c r="N143" s="6" t="str">
        <f t="shared" si="15"/>
        <v>-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0</v>
      </c>
      <c r="D145" s="10">
        <v>0</v>
      </c>
      <c r="E145" s="10">
        <v>0</v>
      </c>
      <c r="F145" s="10">
        <v>0</v>
      </c>
      <c r="G145" s="10">
        <v>4</v>
      </c>
      <c r="H145" s="10">
        <v>0</v>
      </c>
      <c r="I145" s="10">
        <v>0</v>
      </c>
      <c r="J145" s="10">
        <v>4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4" t="s">
        <v>74</v>
      </c>
      <c r="C146" s="10">
        <v>0</v>
      </c>
      <c r="D146" s="10">
        <v>0</v>
      </c>
      <c r="E146" s="10">
        <v>0</v>
      </c>
      <c r="F146" s="10">
        <v>0</v>
      </c>
      <c r="G146" s="10">
        <v>1</v>
      </c>
      <c r="H146" s="10">
        <v>0</v>
      </c>
      <c r="I146" s="10">
        <v>0</v>
      </c>
      <c r="J146" s="10">
        <v>1</v>
      </c>
      <c r="K146" s="6" t="str">
        <f t="shared" si="16"/>
        <v>-</v>
      </c>
      <c r="L146" s="6" t="str">
        <f t="shared" si="15"/>
        <v>-</v>
      </c>
      <c r="M146" s="6" t="str">
        <f t="shared" si="15"/>
        <v>-</v>
      </c>
      <c r="N146" s="6" t="str">
        <f t="shared" si="15"/>
        <v>-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0</v>
      </c>
      <c r="D148" s="10">
        <v>0</v>
      </c>
      <c r="E148" s="10">
        <v>0</v>
      </c>
      <c r="F148" s="10">
        <v>0</v>
      </c>
      <c r="G148" s="10">
        <v>5</v>
      </c>
      <c r="H148" s="10">
        <v>0</v>
      </c>
      <c r="I148" s="10">
        <v>0</v>
      </c>
      <c r="J148" s="10">
        <v>5</v>
      </c>
      <c r="K148" s="6" t="str">
        <f t="shared" ref="K148" si="17">IF(C148=0,"-",(G148-C148)/C148)</f>
        <v>-</v>
      </c>
      <c r="L148" s="6" t="str">
        <f t="shared" ref="L148" si="18">IF(D148=0,"-",(H148-D148)/D148)</f>
        <v>-</v>
      </c>
      <c r="M148" s="6" t="str">
        <f t="shared" ref="M148" si="19">IF(E148=0,"-",(I148-E148)/E148)</f>
        <v>-</v>
      </c>
      <c r="N148" s="6" t="str">
        <f t="shared" ref="N148" si="20">IF(F148=0,"-",(J148-F148)/F148)</f>
        <v>-</v>
      </c>
    </row>
    <row r="149" spans="2:14" ht="29.25" thickBot="1" x14ac:dyDescent="0.25">
      <c r="B149" s="7" t="s">
        <v>76</v>
      </c>
      <c r="C149" s="6" t="str">
        <f t="shared" ref="C149:J150" si="21">IF(C143=0,"-",(C143/(C143+C145)))</f>
        <v>-</v>
      </c>
      <c r="D149" s="6" t="str">
        <f t="shared" si="21"/>
        <v>-</v>
      </c>
      <c r="E149" s="6" t="str">
        <f t="shared" si="21"/>
        <v>-</v>
      </c>
      <c r="F149" s="6" t="str">
        <f t="shared" si="21"/>
        <v>-</v>
      </c>
      <c r="G149" s="6" t="str">
        <f t="shared" si="21"/>
        <v>-</v>
      </c>
      <c r="H149" s="6" t="str">
        <f t="shared" si="21"/>
        <v>-</v>
      </c>
      <c r="I149" s="6" t="str">
        <f t="shared" si="21"/>
        <v>-</v>
      </c>
      <c r="J149" s="6" t="str">
        <f t="shared" si="21"/>
        <v>-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0</v>
      </c>
      <c r="D157" s="19">
        <v>5</v>
      </c>
      <c r="E157" s="18" t="str">
        <f>IF(C157=0,"-",(D157-C157)/C157)</f>
        <v>-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0</v>
      </c>
      <c r="D158" s="19">
        <v>0</v>
      </c>
      <c r="E158" s="18" t="str">
        <f t="shared" ref="E158:E159" si="23">IF(C158=0,"-",(D158-C158)/C158)</f>
        <v>-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 t="str">
        <f>IF(C157=0,"-",C157/(C157+C158+C159))</f>
        <v>-</v>
      </c>
      <c r="D160" s="18">
        <f>IF(D157=0,"-",D157/(D157+D158+D159))</f>
        <v>1</v>
      </c>
      <c r="E160" s="18" t="str">
        <f>IF(OR(C160="-",D160="-"),"-",(D160-C160)/C160)</f>
        <v>-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0</v>
      </c>
      <c r="D166" s="5">
        <v>0</v>
      </c>
      <c r="E166" s="6" t="str">
        <f>IF(C166=0,"-",(D166-C166)/C166)</f>
        <v>-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0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 t="str">
        <f>IF(C166=0,"-",(C167+C168)/C166)</f>
        <v>-</v>
      </c>
      <c r="D169" s="6" t="str">
        <f>IF(D166=0,"-",(D167+D168)/D166)</f>
        <v>-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 t="s">
        <v>104</v>
      </c>
      <c r="D170" s="6" t="s">
        <v>104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104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0</v>
      </c>
      <c r="D178" s="5">
        <v>0</v>
      </c>
      <c r="E178" s="6" t="str">
        <f>IF(C178=0,"-",(D178-C178)/C178)</f>
        <v>-</v>
      </c>
      <c r="H178" s="13"/>
    </row>
    <row r="179" spans="2:8" ht="15" thickBot="1" x14ac:dyDescent="0.25">
      <c r="B179" s="4" t="s">
        <v>43</v>
      </c>
      <c r="C179" s="5">
        <v>0</v>
      </c>
      <c r="D179" s="5">
        <v>0</v>
      </c>
      <c r="E179" s="6" t="str">
        <f t="shared" ref="E179:E185" si="26">IF(C179=0,"-",(D179-C179)/C179)</f>
        <v>-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0</v>
      </c>
      <c r="D182" s="5">
        <v>5</v>
      </c>
      <c r="E182" s="6" t="str">
        <f t="shared" si="26"/>
        <v>-</v>
      </c>
      <c r="H182" s="13"/>
    </row>
    <row r="183" spans="2:8" ht="15" thickBot="1" x14ac:dyDescent="0.25">
      <c r="B183" s="4" t="s">
        <v>47</v>
      </c>
      <c r="C183" s="5">
        <v>0</v>
      </c>
      <c r="D183" s="5">
        <v>5</v>
      </c>
      <c r="E183" s="6" t="str">
        <f t="shared" si="26"/>
        <v>-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0</v>
      </c>
      <c r="D185" s="5">
        <v>0</v>
      </c>
      <c r="E185" s="6" t="str">
        <f t="shared" si="26"/>
        <v>-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0</v>
      </c>
      <c r="E197" s="6">
        <f t="shared" ref="E197:E200" si="27">IF(C197=0,"-",(D197-C197)/C197)</f>
        <v>-1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0</v>
      </c>
      <c r="E199" s="6">
        <f t="shared" si="27"/>
        <v>-1</v>
      </c>
    </row>
    <row r="200" spans="2:5" ht="15" thickBot="1" x14ac:dyDescent="0.25">
      <c r="B200" s="4" t="s">
        <v>85</v>
      </c>
      <c r="C200" s="5">
        <v>1</v>
      </c>
      <c r="D200" s="5">
        <v>0</v>
      </c>
      <c r="E200" s="6">
        <f t="shared" si="27"/>
        <v>-1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0</v>
      </c>
      <c r="E208" s="6">
        <f t="shared" si="28"/>
        <v>-1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0</v>
      </c>
      <c r="E209" s="6">
        <f t="shared" si="28"/>
        <v>-1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1</v>
      </c>
      <c r="D221" s="5">
        <v>1</v>
      </c>
      <c r="E221" s="6">
        <f t="shared" ref="E221:E223" si="30">IF(C221=0,"-",(D221-C221)/C221)</f>
        <v>0</v>
      </c>
    </row>
    <row r="222" spans="2:5" ht="15" thickBot="1" x14ac:dyDescent="0.25">
      <c r="B222" s="16" t="s">
        <v>92</v>
      </c>
      <c r="C222" s="5">
        <v>1</v>
      </c>
      <c r="D222" s="5">
        <v>0</v>
      </c>
      <c r="E222" s="6">
        <f t="shared" si="30"/>
        <v>-1</v>
      </c>
    </row>
    <row r="223" spans="2:5" ht="15" thickBot="1" x14ac:dyDescent="0.25">
      <c r="B223" s="16" t="s">
        <v>93</v>
      </c>
      <c r="C223" s="5">
        <v>1</v>
      </c>
      <c r="D223" s="5">
        <v>2</v>
      </c>
      <c r="E223" s="6">
        <f t="shared" si="30"/>
        <v>1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0" t="str">
        <f>Portada!B9</f>
        <v>2º Trimestre 2021</v>
      </c>
    </row>
    <row r="13" spans="2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2:5" ht="20.100000000000001" customHeight="1" thickBot="1" x14ac:dyDescent="0.25">
      <c r="B14" s="4" t="s">
        <v>22</v>
      </c>
      <c r="C14" s="5">
        <v>6907</v>
      </c>
      <c r="D14" s="5">
        <v>8476</v>
      </c>
      <c r="E14" s="6">
        <f>IF(C14&gt;0,(D14-C14)/C14)</f>
        <v>0.22716085131026495</v>
      </c>
    </row>
    <row r="15" spans="2:5" ht="20.100000000000001" customHeight="1" thickBot="1" x14ac:dyDescent="0.25">
      <c r="B15" s="4" t="s">
        <v>17</v>
      </c>
      <c r="C15" s="5">
        <v>6565</v>
      </c>
      <c r="D15" s="5">
        <v>8376</v>
      </c>
      <c r="E15" s="6">
        <f t="shared" ref="E15:E25" si="0">IF(C15&gt;0,(D15-C15)/C15)</f>
        <v>0.27585681645087584</v>
      </c>
    </row>
    <row r="16" spans="2:5" ht="20.100000000000001" customHeight="1" thickBot="1" x14ac:dyDescent="0.25">
      <c r="B16" s="4" t="s">
        <v>18</v>
      </c>
      <c r="C16" s="5">
        <v>5065</v>
      </c>
      <c r="D16" s="5">
        <v>6401</v>
      </c>
      <c r="E16" s="6">
        <f t="shared" si="0"/>
        <v>0.26377097729516286</v>
      </c>
    </row>
    <row r="17" spans="2:5" ht="20.100000000000001" customHeight="1" thickBot="1" x14ac:dyDescent="0.25">
      <c r="B17" s="4" t="s">
        <v>19</v>
      </c>
      <c r="C17" s="5">
        <v>1500</v>
      </c>
      <c r="D17" s="5">
        <v>1975</v>
      </c>
      <c r="E17" s="6">
        <f t="shared" si="0"/>
        <v>0.31666666666666665</v>
      </c>
    </row>
    <row r="18" spans="2:5" ht="20.100000000000001" customHeight="1" thickBot="1" x14ac:dyDescent="0.25">
      <c r="B18" s="4" t="s">
        <v>100</v>
      </c>
      <c r="C18" s="5">
        <v>64</v>
      </c>
      <c r="D18" s="5">
        <v>29</v>
      </c>
      <c r="E18" s="6">
        <f>IF(C18=0,"-",(D18-C18)/C18)</f>
        <v>-0.546875</v>
      </c>
    </row>
    <row r="19" spans="2:5" ht="20.100000000000001" customHeight="1" thickBot="1" x14ac:dyDescent="0.25">
      <c r="B19" s="4" t="s">
        <v>101</v>
      </c>
      <c r="C19" s="5">
        <v>9</v>
      </c>
      <c r="D19" s="5">
        <v>5</v>
      </c>
      <c r="E19" s="6">
        <f>IF(C19=0,"-",(D19-C19)/C19)</f>
        <v>-0.44444444444444442</v>
      </c>
    </row>
    <row r="20" spans="2:5" ht="20.100000000000001" customHeight="1" thickBot="1" x14ac:dyDescent="0.25">
      <c r="B20" s="4" t="s">
        <v>20</v>
      </c>
      <c r="C20" s="6">
        <f>C17/C15</f>
        <v>0.22848438690022849</v>
      </c>
      <c r="D20" s="6">
        <f>D17/D15</f>
        <v>0.23579274116523399</v>
      </c>
      <c r="E20" s="6">
        <f t="shared" si="0"/>
        <v>3.198623049984077E-2</v>
      </c>
    </row>
    <row r="21" spans="2:5" ht="30" customHeight="1" thickBot="1" x14ac:dyDescent="0.25">
      <c r="B21" s="4" t="s">
        <v>23</v>
      </c>
      <c r="C21" s="5">
        <v>421</v>
      </c>
      <c r="D21" s="5">
        <v>485</v>
      </c>
      <c r="E21" s="6">
        <f t="shared" si="0"/>
        <v>0.15201900237529692</v>
      </c>
    </row>
    <row r="22" spans="2:5" ht="20.100000000000001" customHeight="1" thickBot="1" x14ac:dyDescent="0.25">
      <c r="B22" s="4" t="s">
        <v>24</v>
      </c>
      <c r="C22" s="5">
        <v>325</v>
      </c>
      <c r="D22" s="5">
        <v>336</v>
      </c>
      <c r="E22" s="6">
        <f t="shared" si="0"/>
        <v>3.3846153846153845E-2</v>
      </c>
    </row>
    <row r="23" spans="2:5" ht="20.100000000000001" customHeight="1" thickBot="1" x14ac:dyDescent="0.25">
      <c r="B23" s="4" t="s">
        <v>25</v>
      </c>
      <c r="C23" s="5">
        <v>96</v>
      </c>
      <c r="D23" s="5">
        <v>149</v>
      </c>
      <c r="E23" s="6">
        <f t="shared" si="0"/>
        <v>0.55208333333333337</v>
      </c>
    </row>
    <row r="24" spans="2:5" ht="20.100000000000001" customHeight="1" thickBot="1" x14ac:dyDescent="0.25">
      <c r="B24" s="4" t="s">
        <v>21</v>
      </c>
      <c r="C24" s="6">
        <f>C23/C21</f>
        <v>0.22802850356294538</v>
      </c>
      <c r="D24" s="6">
        <f t="shared" ref="D24" si="1">D23/D21</f>
        <v>0.30721649484536084</v>
      </c>
      <c r="E24" s="6">
        <f t="shared" si="0"/>
        <v>0.34727233676975949</v>
      </c>
    </row>
    <row r="25" spans="2:5" ht="20.100000000000001" customHeight="1" thickBot="1" x14ac:dyDescent="0.25">
      <c r="B25" s="7" t="s">
        <v>26</v>
      </c>
      <c r="C25" s="6">
        <v>0.14994130249087562</v>
      </c>
      <c r="D25" s="6">
        <v>0.19126715632824606</v>
      </c>
      <c r="E25" s="6">
        <f t="shared" si="0"/>
        <v>0.27561354443939989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1859</v>
      </c>
      <c r="D34" s="5">
        <v>2125</v>
      </c>
      <c r="E34" s="6">
        <f>IF(C34&gt;0,(D34-C34)/C34)</f>
        <v>0.14308768154922</v>
      </c>
    </row>
    <row r="35" spans="2:5" ht="20.100000000000001" customHeight="1" thickBot="1" x14ac:dyDescent="0.25">
      <c r="B35" s="4" t="s">
        <v>29</v>
      </c>
      <c r="C35" s="5">
        <v>13</v>
      </c>
      <c r="D35" s="5">
        <v>5</v>
      </c>
      <c r="E35" s="6">
        <f t="shared" ref="E35:E37" si="2">IF(C35&gt;0,(D35-C35)/C35)</f>
        <v>-0.61538461538461542</v>
      </c>
    </row>
    <row r="36" spans="2:5" ht="20.100000000000001" customHeight="1" thickBot="1" x14ac:dyDescent="0.25">
      <c r="B36" s="4" t="s">
        <v>28</v>
      </c>
      <c r="C36" s="5">
        <v>1490</v>
      </c>
      <c r="D36" s="5">
        <v>1785</v>
      </c>
      <c r="E36" s="6">
        <f t="shared" si="2"/>
        <v>0.19798657718120805</v>
      </c>
    </row>
    <row r="37" spans="2:5" ht="20.100000000000001" customHeight="1" thickBot="1" x14ac:dyDescent="0.25">
      <c r="B37" s="4" t="s">
        <v>30</v>
      </c>
      <c r="C37" s="5">
        <v>356</v>
      </c>
      <c r="D37" s="5">
        <v>335</v>
      </c>
      <c r="E37" s="6">
        <f t="shared" si="2"/>
        <v>-5.8988764044943819E-2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665</v>
      </c>
      <c r="D44" s="5">
        <v>1303</v>
      </c>
      <c r="E44" s="6">
        <f>IF(C44&gt;0,(D44-C44)/C44)</f>
        <v>0.95939849624060147</v>
      </c>
    </row>
    <row r="45" spans="2:5" ht="20.100000000000001" customHeight="1" thickBot="1" x14ac:dyDescent="0.25">
      <c r="B45" s="4" t="s">
        <v>34</v>
      </c>
      <c r="C45" s="5">
        <v>59</v>
      </c>
      <c r="D45" s="5">
        <v>170</v>
      </c>
      <c r="E45" s="6">
        <f t="shared" ref="E45:E51" si="3">IF(C45&gt;0,(D45-C45)/C45)</f>
        <v>1.8813559322033899</v>
      </c>
    </row>
    <row r="46" spans="2:5" ht="20.100000000000001" customHeight="1" thickBot="1" x14ac:dyDescent="0.25">
      <c r="B46" s="4" t="s">
        <v>31</v>
      </c>
      <c r="C46" s="5">
        <v>136</v>
      </c>
      <c r="D46" s="5">
        <v>274</v>
      </c>
      <c r="E46" s="6">
        <f t="shared" si="3"/>
        <v>1.0147058823529411</v>
      </c>
    </row>
    <row r="47" spans="2:5" ht="20.100000000000001" customHeight="1" thickBot="1" x14ac:dyDescent="0.25">
      <c r="B47" s="4" t="s">
        <v>32</v>
      </c>
      <c r="C47" s="5">
        <v>2185</v>
      </c>
      <c r="D47" s="5">
        <v>2590</v>
      </c>
      <c r="E47" s="6">
        <f t="shared" si="3"/>
        <v>0.18535469107551489</v>
      </c>
    </row>
    <row r="48" spans="2:5" ht="20.100000000000001" customHeight="1" thickBot="1" x14ac:dyDescent="0.25">
      <c r="B48" s="4" t="s">
        <v>35</v>
      </c>
      <c r="C48" s="5">
        <v>794</v>
      </c>
      <c r="D48" s="5">
        <v>1814</v>
      </c>
      <c r="E48" s="6">
        <f t="shared" si="3"/>
        <v>1.2846347607052897</v>
      </c>
    </row>
    <row r="49" spans="2:5" ht="20.100000000000001" customHeight="1" thickBot="1" x14ac:dyDescent="0.25">
      <c r="B49" s="4" t="s">
        <v>67</v>
      </c>
      <c r="C49" s="5">
        <v>1497</v>
      </c>
      <c r="D49" s="5">
        <v>1636</v>
      </c>
      <c r="E49" s="6">
        <f t="shared" si="3"/>
        <v>9.2852371409485643E-2</v>
      </c>
    </row>
    <row r="50" spans="2:5" ht="20.100000000000001" customHeight="1" collapsed="1" thickBot="1" x14ac:dyDescent="0.25">
      <c r="B50" s="4" t="s">
        <v>36</v>
      </c>
      <c r="C50" s="6">
        <f>C44/(C44+C45)</f>
        <v>0.91850828729281764</v>
      </c>
      <c r="D50" s="6">
        <f>D44/(D44+D45)</f>
        <v>0.88458927359131023</v>
      </c>
      <c r="E50" s="6">
        <f t="shared" si="3"/>
        <v>-3.6928369804347917E-2</v>
      </c>
    </row>
    <row r="51" spans="2:5" ht="20.100000000000001" customHeight="1" thickBot="1" x14ac:dyDescent="0.25">
      <c r="B51" s="4" t="s">
        <v>37</v>
      </c>
      <c r="C51" s="6">
        <f>C47/(C46+C47)</f>
        <v>0.94140456699698405</v>
      </c>
      <c r="D51" s="6">
        <f>D47/(D46+D47)</f>
        <v>0.90432960893854752</v>
      </c>
      <c r="E51" s="6">
        <f t="shared" si="3"/>
        <v>-3.9382598468481085E-2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728</v>
      </c>
      <c r="D58" s="5">
        <v>1479</v>
      </c>
      <c r="E58" s="6">
        <f>IF(C58&gt;0,(D58-C58)/C58)</f>
        <v>1.0315934065934067</v>
      </c>
    </row>
    <row r="59" spans="2:5" ht="20.100000000000001" customHeight="1" thickBot="1" x14ac:dyDescent="0.25">
      <c r="B59" s="4" t="s">
        <v>41</v>
      </c>
      <c r="C59" s="5">
        <v>546</v>
      </c>
      <c r="D59" s="5">
        <v>1017</v>
      </c>
      <c r="E59" s="6">
        <f t="shared" ref="E59:E63" si="4">IF(C59&gt;0,(D59-C59)/C59)</f>
        <v>0.86263736263736268</v>
      </c>
    </row>
    <row r="60" spans="2:5" ht="20.100000000000001" customHeight="1" thickBot="1" x14ac:dyDescent="0.25">
      <c r="B60" s="4" t="s">
        <v>42</v>
      </c>
      <c r="C60" s="5">
        <v>120</v>
      </c>
      <c r="D60" s="5">
        <v>291</v>
      </c>
      <c r="E60" s="6">
        <f t="shared" si="4"/>
        <v>1.425</v>
      </c>
    </row>
    <row r="61" spans="2:5" ht="20.100000000000001" customHeight="1" collapsed="1" thickBot="1" x14ac:dyDescent="0.25">
      <c r="B61" s="4" t="s">
        <v>98</v>
      </c>
      <c r="C61" s="6">
        <f>(C59+C60)/C58</f>
        <v>0.9148351648351648</v>
      </c>
      <c r="D61" s="6">
        <f>(D59+D60)/D58</f>
        <v>0.88438133874239355</v>
      </c>
      <c r="E61" s="6">
        <f t="shared" si="4"/>
        <v>-3.3288866960266478E-2</v>
      </c>
    </row>
    <row r="62" spans="2:5" ht="20.100000000000001" customHeight="1" thickBot="1" x14ac:dyDescent="0.25">
      <c r="B62" s="4" t="s">
        <v>39</v>
      </c>
      <c r="C62" s="6">
        <v>0.90547263681592038</v>
      </c>
      <c r="D62" s="6">
        <v>0.86774744027303752</v>
      </c>
      <c r="E62" s="6">
        <f t="shared" si="4"/>
        <v>-4.1663541236920086E-2</v>
      </c>
    </row>
    <row r="63" spans="2:5" ht="20.100000000000001" customHeight="1" thickBot="1" x14ac:dyDescent="0.25">
      <c r="B63" s="4" t="s">
        <v>40</v>
      </c>
      <c r="C63" s="6">
        <v>0.96</v>
      </c>
      <c r="D63" s="6">
        <v>0.94788273615635177</v>
      </c>
      <c r="E63" s="6">
        <f t="shared" si="4"/>
        <v>-1.2622149837133539E-2</v>
      </c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7395</v>
      </c>
      <c r="D70" s="5">
        <v>9487</v>
      </c>
      <c r="E70" s="6">
        <f t="shared" ref="E70:E75" si="5">IF(C70&gt;0,(D70-C70)/C70)</f>
        <v>0.28289384719405003</v>
      </c>
    </row>
    <row r="71" spans="2:10" ht="20.100000000000001" customHeight="1" thickBot="1" x14ac:dyDescent="0.25">
      <c r="B71" s="4" t="s">
        <v>45</v>
      </c>
      <c r="C71" s="5">
        <v>1807</v>
      </c>
      <c r="D71" s="5">
        <v>2823</v>
      </c>
      <c r="E71" s="6">
        <f t="shared" si="5"/>
        <v>0.56225788599889315</v>
      </c>
    </row>
    <row r="72" spans="2:10" ht="20.100000000000001" customHeight="1" thickBot="1" x14ac:dyDescent="0.25">
      <c r="B72" s="4" t="s">
        <v>43</v>
      </c>
      <c r="C72" s="5">
        <v>12</v>
      </c>
      <c r="D72" s="5">
        <v>7</v>
      </c>
      <c r="E72" s="6">
        <f t="shared" si="5"/>
        <v>-0.41666666666666669</v>
      </c>
    </row>
    <row r="73" spans="2:10" ht="20.100000000000001" customHeight="1" thickBot="1" x14ac:dyDescent="0.25">
      <c r="B73" s="4" t="s">
        <v>46</v>
      </c>
      <c r="C73" s="5">
        <v>4140</v>
      </c>
      <c r="D73" s="5">
        <v>4477</v>
      </c>
      <c r="E73" s="6">
        <f t="shared" si="5"/>
        <v>8.1400966183574883E-2</v>
      </c>
    </row>
    <row r="74" spans="2:10" ht="20.100000000000001" customHeight="1" thickBot="1" x14ac:dyDescent="0.25">
      <c r="B74" s="4" t="s">
        <v>47</v>
      </c>
      <c r="C74" s="5">
        <v>1138</v>
      </c>
      <c r="D74" s="5">
        <v>1721</v>
      </c>
      <c r="E74" s="6">
        <f t="shared" si="5"/>
        <v>0.5123022847100176</v>
      </c>
    </row>
    <row r="75" spans="2:10" ht="20.100000000000001" customHeight="1" thickBot="1" x14ac:dyDescent="0.25">
      <c r="B75" s="4" t="s">
        <v>48</v>
      </c>
      <c r="C75" s="5">
        <v>292</v>
      </c>
      <c r="D75" s="5">
        <v>457</v>
      </c>
      <c r="E75" s="6">
        <f t="shared" si="5"/>
        <v>0.56506849315068497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>IF(C76&gt;0,(D76-C76)/C76,"-")</f>
        <v>-</v>
      </c>
    </row>
    <row r="77" spans="2:10" ht="20.100000000000001" customHeight="1" thickBot="1" x14ac:dyDescent="0.25">
      <c r="B77" s="4" t="s">
        <v>50</v>
      </c>
      <c r="C77" s="5">
        <v>6</v>
      </c>
      <c r="D77" s="5">
        <v>2</v>
      </c>
      <c r="E77" s="6">
        <f>IF(C77&gt;0,(D77-C77)/C77,"-")</f>
        <v>-0.66666666666666663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139</v>
      </c>
      <c r="D90" s="5">
        <v>646</v>
      </c>
      <c r="E90" s="6">
        <f>IF(C90&gt;0,(D90-C90)/C90,"-")</f>
        <v>3.6474820143884892</v>
      </c>
    </row>
    <row r="91" spans="2:5" ht="29.25" thickBot="1" x14ac:dyDescent="0.25">
      <c r="B91" s="4" t="s">
        <v>52</v>
      </c>
      <c r="C91" s="5">
        <v>91</v>
      </c>
      <c r="D91" s="5">
        <v>418</v>
      </c>
      <c r="E91" s="6">
        <f t="shared" ref="E91:E93" si="6">IF(C91&gt;0,(D91-C91)/C91,"-")</f>
        <v>3.5934065934065935</v>
      </c>
    </row>
    <row r="92" spans="2:5" ht="29.25" customHeight="1" thickBot="1" x14ac:dyDescent="0.25">
      <c r="B92" s="4" t="s">
        <v>53</v>
      </c>
      <c r="C92" s="5">
        <v>228</v>
      </c>
      <c r="D92" s="5">
        <v>657</v>
      </c>
      <c r="E92" s="6">
        <f t="shared" si="6"/>
        <v>1.881578947368421</v>
      </c>
    </row>
    <row r="93" spans="2:5" ht="29.25" customHeight="1" thickBot="1" x14ac:dyDescent="0.25">
      <c r="B93" s="4" t="s">
        <v>54</v>
      </c>
      <c r="C93" s="6">
        <f>(C90+C91)/(C90+C91+C92)</f>
        <v>0.50218340611353707</v>
      </c>
      <c r="D93" s="6">
        <f>(D90+D91)/(D90+D91+D92)</f>
        <v>0.61824520627542123</v>
      </c>
      <c r="E93" s="6">
        <f t="shared" si="6"/>
        <v>0.2311143672788824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460</v>
      </c>
      <c r="D100" s="5">
        <v>1737</v>
      </c>
      <c r="E100" s="6">
        <f>IF(C100&gt;0,(D100-C100)/C100,"-")</f>
        <v>2.776086956521739</v>
      </c>
    </row>
    <row r="101" spans="2:5" ht="20.100000000000001" customHeight="1" thickBot="1" x14ac:dyDescent="0.25">
      <c r="B101" s="4" t="s">
        <v>41</v>
      </c>
      <c r="C101" s="5">
        <v>182</v>
      </c>
      <c r="D101" s="5">
        <v>884</v>
      </c>
      <c r="E101" s="6">
        <f t="shared" ref="E101:E105" si="7">IF(C101&gt;0,(D101-C101)/C101,"-")</f>
        <v>3.8571428571428572</v>
      </c>
    </row>
    <row r="102" spans="2:5" ht="20.100000000000001" customHeight="1" thickBot="1" x14ac:dyDescent="0.25">
      <c r="B102" s="4" t="s">
        <v>42</v>
      </c>
      <c r="C102" s="5">
        <v>48</v>
      </c>
      <c r="D102" s="5">
        <v>185</v>
      </c>
      <c r="E102" s="6">
        <f t="shared" si="7"/>
        <v>2.8541666666666665</v>
      </c>
    </row>
    <row r="103" spans="2:5" ht="20.100000000000001" customHeight="1" thickBot="1" x14ac:dyDescent="0.25">
      <c r="B103" s="4" t="s">
        <v>98</v>
      </c>
      <c r="C103" s="6">
        <f>(C101+C102)/C100</f>
        <v>0.5</v>
      </c>
      <c r="D103" s="6">
        <f>(D101+D102)/D100</f>
        <v>0.61542890040299369</v>
      </c>
      <c r="E103" s="6">
        <f t="shared" si="7"/>
        <v>0.23085780080598739</v>
      </c>
    </row>
    <row r="104" spans="2:5" ht="20.100000000000001" customHeight="1" thickBot="1" x14ac:dyDescent="0.25">
      <c r="B104" s="4" t="s">
        <v>39</v>
      </c>
      <c r="C104" s="6">
        <v>0.50837988826815639</v>
      </c>
      <c r="D104" s="6">
        <v>0.62561924982307149</v>
      </c>
      <c r="E104" s="6">
        <f t="shared" si="7"/>
        <v>0.23061368921241543</v>
      </c>
    </row>
    <row r="105" spans="2:5" ht="20.100000000000001" customHeight="1" thickBot="1" x14ac:dyDescent="0.25">
      <c r="B105" s="4" t="s">
        <v>40</v>
      </c>
      <c r="C105" s="6">
        <v>0.47058823529411764</v>
      </c>
      <c r="D105" s="6">
        <v>0.57098765432098764</v>
      </c>
      <c r="E105" s="6">
        <f t="shared" si="7"/>
        <v>0.21334876543209874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723</v>
      </c>
      <c r="D112" s="5">
        <v>1767</v>
      </c>
      <c r="E112" s="6">
        <f>IF(C112&gt;0,(D112-C112)/C112,"-")</f>
        <v>1.4439834024896265</v>
      </c>
    </row>
    <row r="113" spans="2:14" ht="15" thickBot="1" x14ac:dyDescent="0.25">
      <c r="B113" s="4" t="s">
        <v>56</v>
      </c>
      <c r="C113" s="5">
        <v>292</v>
      </c>
      <c r="D113" s="5">
        <v>898</v>
      </c>
      <c r="E113" s="6">
        <f t="shared" ref="E113:E114" si="8">IF(C113&gt;0,(D113-C113)/C113,"-")</f>
        <v>2.0753424657534247</v>
      </c>
    </row>
    <row r="114" spans="2:14" ht="15" thickBot="1" x14ac:dyDescent="0.25">
      <c r="B114" s="4" t="s">
        <v>57</v>
      </c>
      <c r="C114" s="5">
        <v>431</v>
      </c>
      <c r="D114" s="5">
        <v>869</v>
      </c>
      <c r="E114" s="6">
        <f t="shared" si="8"/>
        <v>1.0162412993039442</v>
      </c>
    </row>
    <row r="115" spans="2:14" x14ac:dyDescent="0.2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4" x14ac:dyDescent="0.2">
      <c r="B116" s="22"/>
      <c r="C116" s="22"/>
      <c r="D116" s="22"/>
      <c r="E116" s="22"/>
      <c r="F116" s="22"/>
      <c r="G116" s="22"/>
      <c r="H116" s="22"/>
      <c r="I116" s="22"/>
      <c r="J116" s="22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2</v>
      </c>
      <c r="D128" s="10">
        <v>1</v>
      </c>
      <c r="E128" s="10">
        <v>0</v>
      </c>
      <c r="F128" s="10">
        <v>3</v>
      </c>
      <c r="G128" s="10">
        <v>20</v>
      </c>
      <c r="H128" s="10">
        <v>8</v>
      </c>
      <c r="I128" s="10">
        <v>2</v>
      </c>
      <c r="J128" s="10">
        <v>30</v>
      </c>
      <c r="K128" s="6">
        <f>IF(C128=0,"-",(G128-C128)/C128)</f>
        <v>9</v>
      </c>
      <c r="L128" s="6">
        <f t="shared" ref="L128:N128" si="9">IF(D128=0,"-",(H128-D128)/D128)</f>
        <v>7</v>
      </c>
      <c r="M128" s="6" t="str">
        <f t="shared" si="9"/>
        <v>-</v>
      </c>
      <c r="N128" s="6">
        <f t="shared" si="9"/>
        <v>9</v>
      </c>
    </row>
    <row r="129" spans="2:14" ht="15" thickBot="1" x14ac:dyDescent="0.25">
      <c r="B129" s="4" t="s">
        <v>64</v>
      </c>
      <c r="C129" s="10">
        <v>0</v>
      </c>
      <c r="D129" s="10">
        <v>1</v>
      </c>
      <c r="E129" s="10">
        <v>0</v>
      </c>
      <c r="F129" s="10">
        <v>1</v>
      </c>
      <c r="G129" s="10">
        <v>6</v>
      </c>
      <c r="H129" s="10">
        <v>2</v>
      </c>
      <c r="I129" s="10">
        <v>0</v>
      </c>
      <c r="J129" s="10">
        <v>8</v>
      </c>
      <c r="K129" s="6" t="str">
        <f t="shared" ref="K129:K133" si="10">IF(C129=0,"-",(G129-C129)/C129)</f>
        <v>-</v>
      </c>
      <c r="L129" s="6">
        <f t="shared" ref="L129:L133" si="11">IF(D129=0,"-",(H129-D129)/D129)</f>
        <v>1</v>
      </c>
      <c r="M129" s="6" t="str">
        <f t="shared" ref="M129:M133" si="12">IF(E129=0,"-",(I129-E129)/E129)</f>
        <v>-</v>
      </c>
      <c r="N129" s="6">
        <f t="shared" ref="N129:N133" si="13">IF(F129=0,"-",(J129-F129)/F129)</f>
        <v>7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0"/>
        <v>-</v>
      </c>
      <c r="L130" s="6" t="str">
        <f t="shared" si="11"/>
        <v>-</v>
      </c>
      <c r="M130" s="6" t="str">
        <f t="shared" si="12"/>
        <v>-</v>
      </c>
      <c r="N130" s="6" t="str">
        <f t="shared" si="13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0"/>
        <v>-</v>
      </c>
      <c r="L131" s="6" t="str">
        <f t="shared" si="11"/>
        <v>-</v>
      </c>
      <c r="M131" s="6" t="str">
        <f t="shared" si="12"/>
        <v>-</v>
      </c>
      <c r="N131" s="6" t="str">
        <f t="shared" si="13"/>
        <v>-</v>
      </c>
    </row>
    <row r="132" spans="2:14" ht="15" thickBot="1" x14ac:dyDescent="0.25">
      <c r="B132" s="4" t="s">
        <v>67</v>
      </c>
      <c r="C132" s="10">
        <v>0</v>
      </c>
      <c r="D132" s="10">
        <v>1</v>
      </c>
      <c r="E132" s="10">
        <v>0</v>
      </c>
      <c r="F132" s="10">
        <v>1</v>
      </c>
      <c r="G132" s="10">
        <v>0</v>
      </c>
      <c r="H132" s="10">
        <v>1</v>
      </c>
      <c r="I132" s="10">
        <v>0</v>
      </c>
      <c r="J132" s="10">
        <v>1</v>
      </c>
      <c r="K132" s="6" t="str">
        <f t="shared" si="10"/>
        <v>-</v>
      </c>
      <c r="L132" s="6">
        <f t="shared" si="11"/>
        <v>0</v>
      </c>
      <c r="M132" s="6" t="str">
        <f t="shared" si="12"/>
        <v>-</v>
      </c>
      <c r="N132" s="6">
        <f t="shared" si="13"/>
        <v>0</v>
      </c>
    </row>
    <row r="133" spans="2:14" ht="15" thickBot="1" x14ac:dyDescent="0.25">
      <c r="B133" s="4" t="s">
        <v>68</v>
      </c>
      <c r="C133" s="10">
        <v>2</v>
      </c>
      <c r="D133" s="10">
        <v>3</v>
      </c>
      <c r="E133" s="10">
        <v>0</v>
      </c>
      <c r="F133" s="10">
        <v>5</v>
      </c>
      <c r="G133" s="10">
        <v>26</v>
      </c>
      <c r="H133" s="10">
        <v>11</v>
      </c>
      <c r="I133" s="10">
        <v>2</v>
      </c>
      <c r="J133" s="10">
        <v>39</v>
      </c>
      <c r="K133" s="6">
        <f t="shared" si="10"/>
        <v>12</v>
      </c>
      <c r="L133" s="6">
        <f t="shared" si="11"/>
        <v>2.6666666666666665</v>
      </c>
      <c r="M133" s="6" t="str">
        <f t="shared" si="12"/>
        <v>-</v>
      </c>
      <c r="N133" s="6">
        <f t="shared" si="13"/>
        <v>6.8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>
        <f>IF(D128=0,"-",D128/(D128+D129))</f>
        <v>0.5</v>
      </c>
      <c r="E134" s="6" t="str">
        <f t="shared" ref="E134:J134" si="14">IF(E128=0,"-",E128/(E128+E129))</f>
        <v>-</v>
      </c>
      <c r="F134" s="6">
        <f t="shared" si="14"/>
        <v>0.75</v>
      </c>
      <c r="G134" s="6">
        <f t="shared" si="14"/>
        <v>0.76923076923076927</v>
      </c>
      <c r="H134" s="6">
        <f t="shared" si="14"/>
        <v>0.8</v>
      </c>
      <c r="I134" s="6">
        <f t="shared" si="14"/>
        <v>1</v>
      </c>
      <c r="J134" s="6">
        <f t="shared" si="14"/>
        <v>0.78947368421052633</v>
      </c>
      <c r="K134" s="6">
        <f>IF(OR(C134="-",G134="-"),"-",(G134-C134)/C134)</f>
        <v>-0.23076923076923073</v>
      </c>
      <c r="L134" s="6">
        <f t="shared" ref="L134:N135" si="15">IF(OR(D134="-",H134="-"),"-",(H134-D134)/D134)</f>
        <v>0.60000000000000009</v>
      </c>
      <c r="M134" s="6" t="str">
        <f t="shared" si="15"/>
        <v>-</v>
      </c>
      <c r="N134" s="6">
        <f t="shared" si="15"/>
        <v>5.2631578947368439E-2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6">IF(D131=0,"-",D131/(D130+D131))</f>
        <v>-</v>
      </c>
      <c r="E135" s="6" t="str">
        <f t="shared" si="16"/>
        <v>-</v>
      </c>
      <c r="F135" s="6" t="str">
        <f t="shared" si="16"/>
        <v>-</v>
      </c>
      <c r="G135" s="6" t="str">
        <f t="shared" si="16"/>
        <v>-</v>
      </c>
      <c r="H135" s="6" t="str">
        <f t="shared" si="16"/>
        <v>-</v>
      </c>
      <c r="I135" s="6" t="str">
        <f t="shared" si="16"/>
        <v>-</v>
      </c>
      <c r="J135" s="6" t="str">
        <f t="shared" si="16"/>
        <v>-</v>
      </c>
      <c r="K135" s="6" t="str">
        <f>IF(OR(C135="-",G135="-"),"-",(G135-C135)/C135)</f>
        <v>-</v>
      </c>
      <c r="L135" s="6" t="str">
        <f t="shared" si="15"/>
        <v>-</v>
      </c>
      <c r="M135" s="6" t="str">
        <f t="shared" si="15"/>
        <v>-</v>
      </c>
      <c r="N135" s="6" t="str">
        <f t="shared" si="15"/>
        <v>-</v>
      </c>
    </row>
    <row r="136" spans="2:14" x14ac:dyDescent="0.2">
      <c r="C136" s="13"/>
    </row>
    <row r="137" spans="2:14" x14ac:dyDescent="0.2">
      <c r="C137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29</v>
      </c>
      <c r="D143" s="10">
        <v>0</v>
      </c>
      <c r="E143" s="10">
        <v>6</v>
      </c>
      <c r="F143" s="10">
        <v>35</v>
      </c>
      <c r="G143" s="10">
        <v>88</v>
      </c>
      <c r="H143" s="10">
        <v>0</v>
      </c>
      <c r="I143" s="10">
        <v>5</v>
      </c>
      <c r="J143" s="10">
        <v>93</v>
      </c>
      <c r="K143" s="6">
        <f>IF(C143=0,"-",(G143-C143)/C143)</f>
        <v>2.0344827586206895</v>
      </c>
      <c r="L143" s="6" t="str">
        <f t="shared" ref="L143:N147" si="17">IF(D143=0,"-",(H143-D143)/D143)</f>
        <v>-</v>
      </c>
      <c r="M143" s="6">
        <f t="shared" si="17"/>
        <v>-0.16666666666666666</v>
      </c>
      <c r="N143" s="6">
        <f t="shared" si="17"/>
        <v>1.6571428571428573</v>
      </c>
    </row>
    <row r="144" spans="2:14" ht="15" thickBot="1" x14ac:dyDescent="0.25">
      <c r="B144" s="4" t="s">
        <v>72</v>
      </c>
      <c r="C144" s="10">
        <v>4</v>
      </c>
      <c r="D144" s="10">
        <v>0</v>
      </c>
      <c r="E144" s="10">
        <v>0</v>
      </c>
      <c r="F144" s="10">
        <v>4</v>
      </c>
      <c r="G144" s="10">
        <v>14</v>
      </c>
      <c r="H144" s="10">
        <v>0</v>
      </c>
      <c r="I144" s="10">
        <v>2</v>
      </c>
      <c r="J144" s="10">
        <v>16</v>
      </c>
      <c r="K144" s="6">
        <f t="shared" ref="K144:K147" si="18">IF(C144=0,"-",(G144-C144)/C144)</f>
        <v>2.5</v>
      </c>
      <c r="L144" s="6" t="str">
        <f t="shared" si="17"/>
        <v>-</v>
      </c>
      <c r="M144" s="6" t="str">
        <f t="shared" si="17"/>
        <v>-</v>
      </c>
      <c r="N144" s="6">
        <f t="shared" si="17"/>
        <v>3</v>
      </c>
    </row>
    <row r="145" spans="2:14" ht="15" thickBot="1" x14ac:dyDescent="0.25">
      <c r="B145" s="4" t="s">
        <v>73</v>
      </c>
      <c r="C145" s="10">
        <v>229</v>
      </c>
      <c r="D145" s="10">
        <v>0</v>
      </c>
      <c r="E145" s="10">
        <v>47</v>
      </c>
      <c r="F145" s="10">
        <v>276</v>
      </c>
      <c r="G145" s="10">
        <v>197</v>
      </c>
      <c r="H145" s="10">
        <v>0</v>
      </c>
      <c r="I145" s="10">
        <v>40</v>
      </c>
      <c r="J145" s="10">
        <v>237</v>
      </c>
      <c r="K145" s="6">
        <f t="shared" si="18"/>
        <v>-0.13973799126637554</v>
      </c>
      <c r="L145" s="6" t="str">
        <f t="shared" si="17"/>
        <v>-</v>
      </c>
      <c r="M145" s="6">
        <f t="shared" si="17"/>
        <v>-0.14893617021276595</v>
      </c>
      <c r="N145" s="6">
        <f t="shared" si="17"/>
        <v>-0.14130434782608695</v>
      </c>
    </row>
    <row r="146" spans="2:14" ht="15" thickBot="1" x14ac:dyDescent="0.25">
      <c r="B146" s="4" t="s">
        <v>74</v>
      </c>
      <c r="C146" s="10">
        <v>19</v>
      </c>
      <c r="D146" s="10">
        <v>0</v>
      </c>
      <c r="E146" s="10">
        <v>2</v>
      </c>
      <c r="F146" s="10">
        <v>21</v>
      </c>
      <c r="G146" s="10">
        <v>15</v>
      </c>
      <c r="H146" s="10">
        <v>0</v>
      </c>
      <c r="I146" s="10">
        <v>2</v>
      </c>
      <c r="J146" s="10">
        <v>17</v>
      </c>
      <c r="K146" s="6">
        <f t="shared" si="18"/>
        <v>-0.21052631578947367</v>
      </c>
      <c r="L146" s="6" t="str">
        <f t="shared" si="17"/>
        <v>-</v>
      </c>
      <c r="M146" s="6">
        <f t="shared" si="17"/>
        <v>0</v>
      </c>
      <c r="N146" s="6">
        <f t="shared" si="17"/>
        <v>-0.19047619047619047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3</v>
      </c>
      <c r="H147" s="10">
        <v>0</v>
      </c>
      <c r="I147" s="10">
        <v>1</v>
      </c>
      <c r="J147" s="10">
        <v>4</v>
      </c>
      <c r="K147" s="6" t="str">
        <f t="shared" si="18"/>
        <v>-</v>
      </c>
      <c r="L147" s="6" t="str">
        <f t="shared" si="17"/>
        <v>-</v>
      </c>
      <c r="M147" s="6" t="str">
        <f t="shared" si="17"/>
        <v>-</v>
      </c>
      <c r="N147" s="6" t="str">
        <f t="shared" si="17"/>
        <v>-</v>
      </c>
    </row>
    <row r="148" spans="2:14" ht="15" thickBot="1" x14ac:dyDescent="0.25">
      <c r="B148" s="7" t="s">
        <v>68</v>
      </c>
      <c r="C148" s="10">
        <v>281</v>
      </c>
      <c r="D148" s="10">
        <v>0</v>
      </c>
      <c r="E148" s="10">
        <v>55</v>
      </c>
      <c r="F148" s="10">
        <v>336</v>
      </c>
      <c r="G148" s="10">
        <v>317</v>
      </c>
      <c r="H148" s="10">
        <v>0</v>
      </c>
      <c r="I148" s="10">
        <v>50</v>
      </c>
      <c r="J148" s="10">
        <v>367</v>
      </c>
      <c r="K148" s="6">
        <f t="shared" ref="K148" si="19">IF(C148=0,"-",(G148-C148)/C148)</f>
        <v>0.12811387900355872</v>
      </c>
      <c r="L148" s="6" t="str">
        <f t="shared" ref="L148" si="20">IF(D148=0,"-",(H148-D148)/D148)</f>
        <v>-</v>
      </c>
      <c r="M148" s="6">
        <f t="shared" ref="M148" si="21">IF(E148=0,"-",(I148-E148)/E148)</f>
        <v>-9.0909090909090912E-2</v>
      </c>
      <c r="N148" s="6">
        <f t="shared" ref="N148" si="22">IF(F148=0,"-",(J148-F148)/F148)</f>
        <v>9.2261904761904767E-2</v>
      </c>
    </row>
    <row r="149" spans="2:14" ht="29.25" thickBot="1" x14ac:dyDescent="0.25">
      <c r="B149" s="7" t="s">
        <v>76</v>
      </c>
      <c r="C149" s="6">
        <f>IF(C143=0,"-",(C143/(C143+C145)))</f>
        <v>0.1124031007751938</v>
      </c>
      <c r="D149" s="6" t="str">
        <f t="shared" ref="D149:J149" si="23">IF(D143=0,"-",(D143/(D143+D145)))</f>
        <v>-</v>
      </c>
      <c r="E149" s="6">
        <f t="shared" si="23"/>
        <v>0.11320754716981132</v>
      </c>
      <c r="F149" s="6">
        <f t="shared" si="23"/>
        <v>0.11254019292604502</v>
      </c>
      <c r="G149" s="6">
        <f t="shared" si="23"/>
        <v>0.30877192982456142</v>
      </c>
      <c r="H149" s="6" t="str">
        <f t="shared" si="23"/>
        <v>-</v>
      </c>
      <c r="I149" s="6">
        <f t="shared" si="23"/>
        <v>0.1111111111111111</v>
      </c>
      <c r="J149" s="6">
        <f t="shared" si="23"/>
        <v>0.2818181818181818</v>
      </c>
      <c r="K149" s="6">
        <f>IF(OR(C149="-",G149="-"),"-",(G149-C149)/C149)</f>
        <v>1.7470054446460981</v>
      </c>
      <c r="L149" s="6" t="str">
        <f t="shared" ref="L149:N150" si="24">IF(OR(D149="-",H149="-"),"-",(H149-D149)/D149)</f>
        <v>-</v>
      </c>
      <c r="M149" s="6">
        <f t="shared" si="24"/>
        <v>-1.8518518518518597E-2</v>
      </c>
      <c r="N149" s="6">
        <f t="shared" si="24"/>
        <v>1.5041558441558442</v>
      </c>
    </row>
    <row r="150" spans="2:14" ht="29.25" thickBot="1" x14ac:dyDescent="0.25">
      <c r="B150" s="7" t="s">
        <v>77</v>
      </c>
      <c r="C150" s="6">
        <f>IF(C144=0,"-",(C144/(C144+C146)))</f>
        <v>0.17391304347826086</v>
      </c>
      <c r="D150" s="6" t="str">
        <f t="shared" ref="D150:J150" si="25">IF(D144=0,"-",(D144/(D144+D146)))</f>
        <v>-</v>
      </c>
      <c r="E150" s="6" t="str">
        <f t="shared" si="25"/>
        <v>-</v>
      </c>
      <c r="F150" s="6">
        <f t="shared" si="25"/>
        <v>0.16</v>
      </c>
      <c r="G150" s="6">
        <f t="shared" si="25"/>
        <v>0.48275862068965519</v>
      </c>
      <c r="H150" s="6" t="str">
        <f t="shared" si="25"/>
        <v>-</v>
      </c>
      <c r="I150" s="6">
        <f t="shared" si="25"/>
        <v>0.5</v>
      </c>
      <c r="J150" s="6">
        <f t="shared" si="25"/>
        <v>0.48484848484848486</v>
      </c>
      <c r="K150" s="6">
        <f>IF(OR(C150="-",G150="-"),"-",(G150-C150)/C150)</f>
        <v>1.7758620689655173</v>
      </c>
      <c r="L150" s="6" t="str">
        <f t="shared" si="24"/>
        <v>-</v>
      </c>
      <c r="M150" s="6" t="str">
        <f t="shared" si="24"/>
        <v>-</v>
      </c>
      <c r="N150" s="6">
        <f t="shared" si="24"/>
        <v>2.0303030303030303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241</v>
      </c>
      <c r="D157" s="19">
        <v>242</v>
      </c>
      <c r="E157" s="18">
        <f>IF(C157=0,"-",(D157-C157)/C157)</f>
        <v>4.1493775933609959E-3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39</v>
      </c>
      <c r="D158" s="19">
        <v>72</v>
      </c>
      <c r="E158" s="18">
        <f t="shared" ref="E158:E159" si="26">IF(C158=0,"-",(D158-C158)/C158)</f>
        <v>0.84615384615384615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6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0.86071428571428577</v>
      </c>
      <c r="D160" s="18">
        <f>IF(D157=0,"-",D157/(D157+D158+D159))</f>
        <v>0.77070063694267521</v>
      </c>
      <c r="E160" s="18">
        <f>IF(OR(C160="-",D160="-"),"-",(D160-C160)/C160)</f>
        <v>-0.10458017284668446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5" thickBot="1" x14ac:dyDescent="0.25">
      <c r="B161" s="4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4</v>
      </c>
      <c r="D166" s="5">
        <v>38</v>
      </c>
      <c r="E166" s="6">
        <f t="shared" ref="E166:E168" si="27">IF(C166=0,"-",(D166-C166)/C166)</f>
        <v>8.5</v>
      </c>
    </row>
    <row r="167" spans="2:14" ht="20.100000000000001" customHeight="1" thickBot="1" x14ac:dyDescent="0.25">
      <c r="B167" s="4" t="s">
        <v>41</v>
      </c>
      <c r="C167" s="5">
        <v>3</v>
      </c>
      <c r="D167" s="5">
        <v>24</v>
      </c>
      <c r="E167" s="6">
        <f t="shared" si="27"/>
        <v>7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6</v>
      </c>
      <c r="E168" s="6" t="str">
        <f t="shared" si="27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0.75</v>
      </c>
      <c r="D169" s="6">
        <f>IF(D166=0,"-",(D167+D168)/D166)</f>
        <v>0.78947368421052633</v>
      </c>
      <c r="E169" s="6">
        <f t="shared" ref="E169:E171" si="28">IF(OR(C169="-",D169="-"),"-",(D169-C169)/C169)</f>
        <v>5.2631578947368439E-2</v>
      </c>
    </row>
    <row r="170" spans="2:14" ht="20.100000000000001" customHeight="1" thickBot="1" x14ac:dyDescent="0.25">
      <c r="B170" s="4" t="s">
        <v>39</v>
      </c>
      <c r="C170" s="6">
        <v>0.75</v>
      </c>
      <c r="D170" s="6">
        <v>0.8571428571428571</v>
      </c>
      <c r="E170" s="6">
        <f t="shared" si="28"/>
        <v>0.14285714285714279</v>
      </c>
    </row>
    <row r="171" spans="2:14" ht="20.100000000000001" customHeight="1" thickBot="1" x14ac:dyDescent="0.25">
      <c r="B171" s="4" t="s">
        <v>40</v>
      </c>
      <c r="C171" s="6" t="s">
        <v>104</v>
      </c>
      <c r="D171" s="6">
        <v>0.6</v>
      </c>
      <c r="E171" s="6" t="str">
        <f t="shared" si="28"/>
        <v>-</v>
      </c>
    </row>
    <row r="177" spans="2:10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10" ht="15" thickBot="1" x14ac:dyDescent="0.25">
      <c r="B178" s="15" t="s">
        <v>81</v>
      </c>
      <c r="C178" s="5">
        <v>17</v>
      </c>
      <c r="D178" s="5">
        <v>19</v>
      </c>
      <c r="E178" s="6">
        <f>IF(C178=0,"-",(D178-C178)/C178)</f>
        <v>0.11764705882352941</v>
      </c>
      <c r="H178" s="13"/>
    </row>
    <row r="179" spans="2:10" ht="15" thickBot="1" x14ac:dyDescent="0.25">
      <c r="B179" s="4" t="s">
        <v>43</v>
      </c>
      <c r="C179" s="5">
        <v>13</v>
      </c>
      <c r="D179" s="5">
        <v>11</v>
      </c>
      <c r="E179" s="6">
        <f t="shared" ref="E179:E185" si="29">IF(C179=0,"-",(D179-C179)/C179)</f>
        <v>-0.15384615384615385</v>
      </c>
      <c r="H179" s="13"/>
    </row>
    <row r="180" spans="2:10" ht="15" thickBot="1" x14ac:dyDescent="0.25">
      <c r="B180" s="4" t="s">
        <v>47</v>
      </c>
      <c r="C180" s="5">
        <v>3</v>
      </c>
      <c r="D180" s="5">
        <v>5</v>
      </c>
      <c r="E180" s="6">
        <f t="shared" si="29"/>
        <v>0.66666666666666663</v>
      </c>
      <c r="H180" s="13"/>
    </row>
    <row r="181" spans="2:10" ht="15" thickBot="1" x14ac:dyDescent="0.25">
      <c r="B181" s="4" t="s">
        <v>78</v>
      </c>
      <c r="C181" s="5">
        <v>1</v>
      </c>
      <c r="D181" s="5">
        <v>3</v>
      </c>
      <c r="E181" s="6">
        <f t="shared" si="29"/>
        <v>2</v>
      </c>
      <c r="H181" s="13"/>
    </row>
    <row r="182" spans="2:10" ht="15" thickBot="1" x14ac:dyDescent="0.25">
      <c r="B182" s="15" t="s">
        <v>79</v>
      </c>
      <c r="C182" s="5">
        <v>200</v>
      </c>
      <c r="D182" s="5">
        <v>429</v>
      </c>
      <c r="E182" s="6">
        <f t="shared" si="29"/>
        <v>1.145</v>
      </c>
      <c r="H182" s="13"/>
    </row>
    <row r="183" spans="2:10" ht="15" thickBot="1" x14ac:dyDescent="0.25">
      <c r="B183" s="4" t="s">
        <v>47</v>
      </c>
      <c r="C183" s="5">
        <v>175</v>
      </c>
      <c r="D183" s="5">
        <v>378</v>
      </c>
      <c r="E183" s="6">
        <f t="shared" si="29"/>
        <v>1.1599999999999999</v>
      </c>
      <c r="H183" s="13"/>
    </row>
    <row r="184" spans="2:10" ht="15" thickBot="1" x14ac:dyDescent="0.25">
      <c r="B184" s="4" t="s">
        <v>70</v>
      </c>
      <c r="C184" s="5">
        <v>0</v>
      </c>
      <c r="D184" s="5">
        <v>0</v>
      </c>
      <c r="E184" s="6" t="str">
        <f t="shared" si="29"/>
        <v>-</v>
      </c>
      <c r="H184" s="13"/>
    </row>
    <row r="185" spans="2:10" ht="15" thickBot="1" x14ac:dyDescent="0.25">
      <c r="B185" s="4" t="s">
        <v>80</v>
      </c>
      <c r="C185" s="5">
        <v>25</v>
      </c>
      <c r="D185" s="5">
        <v>51</v>
      </c>
      <c r="E185" s="6">
        <f t="shared" si="29"/>
        <v>1.04</v>
      </c>
      <c r="H185" s="13"/>
    </row>
    <row r="186" spans="2:10" x14ac:dyDescent="0.2"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2:10" x14ac:dyDescent="0.2">
      <c r="B187" s="22"/>
      <c r="C187" s="22"/>
      <c r="D187" s="22"/>
      <c r="E187" s="22"/>
      <c r="F187" s="22"/>
      <c r="G187" s="22"/>
      <c r="H187" s="22"/>
      <c r="I187" s="22"/>
      <c r="J187" s="22"/>
    </row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9</v>
      </c>
      <c r="D197" s="5">
        <v>16</v>
      </c>
      <c r="E197" s="6">
        <f t="shared" ref="E197:E200" si="30">IF(C197=0,"-",(D197-C197)/C197)</f>
        <v>0.77777777777777779</v>
      </c>
    </row>
    <row r="198" spans="2:5" ht="15" thickBot="1" x14ac:dyDescent="0.25">
      <c r="B198" s="4" t="s">
        <v>83</v>
      </c>
      <c r="C198" s="5">
        <v>0</v>
      </c>
      <c r="D198" s="5">
        <v>4</v>
      </c>
      <c r="E198" s="6" t="str">
        <f t="shared" si="30"/>
        <v>-</v>
      </c>
    </row>
    <row r="199" spans="2:5" ht="15" thickBot="1" x14ac:dyDescent="0.25">
      <c r="B199" s="4" t="s">
        <v>84</v>
      </c>
      <c r="C199" s="5">
        <v>9</v>
      </c>
      <c r="D199" s="5">
        <v>20</v>
      </c>
      <c r="E199" s="6">
        <f t="shared" si="30"/>
        <v>1.2222222222222223</v>
      </c>
    </row>
    <row r="200" spans="2:5" ht="15" thickBot="1" x14ac:dyDescent="0.25">
      <c r="B200" s="4" t="s">
        <v>85</v>
      </c>
      <c r="C200" s="5">
        <v>7</v>
      </c>
      <c r="D200" s="5">
        <v>14</v>
      </c>
      <c r="E200" s="6">
        <f t="shared" si="30"/>
        <v>1</v>
      </c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31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9</v>
      </c>
      <c r="D208" s="5">
        <v>16</v>
      </c>
      <c r="E208" s="6">
        <f t="shared" si="31"/>
        <v>0.77777777777777779</v>
      </c>
    </row>
    <row r="209" spans="2:5" ht="20.100000000000001" customHeight="1" thickBot="1" x14ac:dyDescent="0.25">
      <c r="B209" s="17" t="s">
        <v>86</v>
      </c>
      <c r="C209" s="5">
        <v>7</v>
      </c>
      <c r="D209" s="5">
        <v>12</v>
      </c>
      <c r="E209" s="6">
        <f t="shared" si="31"/>
        <v>0.7142857142857143</v>
      </c>
    </row>
    <row r="210" spans="2:5" ht="20.100000000000001" customHeight="1" thickBot="1" x14ac:dyDescent="0.25">
      <c r="B210" s="17" t="s">
        <v>87</v>
      </c>
      <c r="C210" s="5">
        <v>2</v>
      </c>
      <c r="D210" s="5">
        <v>4</v>
      </c>
      <c r="E210" s="6">
        <f t="shared" si="31"/>
        <v>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4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4</v>
      </c>
      <c r="E213" s="6" t="str">
        <f t="shared" ref="E213:E214" si="32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32"/>
        <v>-</v>
      </c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19</v>
      </c>
      <c r="D221" s="5">
        <v>18</v>
      </c>
      <c r="E221" s="6">
        <f t="shared" ref="E221:E223" si="33">IF(C221=0,"-",(D221-C221)/C221)</f>
        <v>-5.2631578947368418E-2</v>
      </c>
    </row>
    <row r="222" spans="2:5" ht="15" thickBot="1" x14ac:dyDescent="0.25">
      <c r="B222" s="16" t="s">
        <v>92</v>
      </c>
      <c r="C222" s="5">
        <v>13</v>
      </c>
      <c r="D222" s="5">
        <v>28</v>
      </c>
      <c r="E222" s="6">
        <f t="shared" si="33"/>
        <v>1.1538461538461537</v>
      </c>
    </row>
    <row r="223" spans="2:5" ht="15" thickBot="1" x14ac:dyDescent="0.25">
      <c r="B223" s="16" t="s">
        <v>93</v>
      </c>
      <c r="C223" s="5">
        <v>75</v>
      </c>
      <c r="D223" s="5">
        <v>46</v>
      </c>
      <c r="E223" s="6">
        <f t="shared" si="33"/>
        <v>-0.38666666666666666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fitToWidth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847</v>
      </c>
      <c r="D14" s="5">
        <v>894</v>
      </c>
      <c r="E14" s="6">
        <f>IF(C14&gt;0,(D14-C14)/C14)</f>
        <v>5.5489964580873671E-2</v>
      </c>
    </row>
    <row r="15" spans="1:5" ht="20.100000000000001" customHeight="1" thickBot="1" x14ac:dyDescent="0.25">
      <c r="B15" s="4" t="s">
        <v>17</v>
      </c>
      <c r="C15" s="5">
        <v>728</v>
      </c>
      <c r="D15" s="5">
        <v>801</v>
      </c>
      <c r="E15" s="6">
        <f t="shared" ref="E15:E25" si="0">IF(C15&gt;0,(D15-C15)/C15)</f>
        <v>0.10027472527472528</v>
      </c>
    </row>
    <row r="16" spans="1:5" ht="20.100000000000001" customHeight="1" thickBot="1" x14ac:dyDescent="0.25">
      <c r="B16" s="4" t="s">
        <v>18</v>
      </c>
      <c r="C16" s="5">
        <v>469</v>
      </c>
      <c r="D16" s="5">
        <v>469</v>
      </c>
      <c r="E16" s="6">
        <f t="shared" si="0"/>
        <v>0</v>
      </c>
    </row>
    <row r="17" spans="2:5" ht="20.100000000000001" customHeight="1" thickBot="1" x14ac:dyDescent="0.25">
      <c r="B17" s="4" t="s">
        <v>19</v>
      </c>
      <c r="C17" s="5">
        <v>259</v>
      </c>
      <c r="D17" s="5">
        <v>332</v>
      </c>
      <c r="E17" s="6">
        <f t="shared" si="0"/>
        <v>0.28185328185328185</v>
      </c>
    </row>
    <row r="18" spans="2:5" ht="20.100000000000001" customHeight="1" thickBot="1" x14ac:dyDescent="0.25">
      <c r="B18" s="4" t="s">
        <v>100</v>
      </c>
      <c r="C18" s="5">
        <v>7</v>
      </c>
      <c r="D18" s="5">
        <v>4</v>
      </c>
      <c r="E18" s="6">
        <f>IF(C18=0,"-",(D18-C18)/C18)</f>
        <v>-0.42857142857142855</v>
      </c>
    </row>
    <row r="19" spans="2:5" ht="20.100000000000001" customHeight="1" thickBot="1" x14ac:dyDescent="0.25">
      <c r="B19" s="4" t="s">
        <v>101</v>
      </c>
      <c r="C19" s="5">
        <v>19</v>
      </c>
      <c r="D19" s="5">
        <v>0</v>
      </c>
      <c r="E19" s="6">
        <f>IF(C19=0,"-",(D19-C19)/C19)</f>
        <v>-1</v>
      </c>
    </row>
    <row r="20" spans="2:5" ht="20.100000000000001" customHeight="1" thickBot="1" x14ac:dyDescent="0.25">
      <c r="B20" s="4" t="s">
        <v>20</v>
      </c>
      <c r="C20" s="6">
        <f>C17/C15</f>
        <v>0.35576923076923078</v>
      </c>
      <c r="D20" s="6">
        <f>D17/D15</f>
        <v>0.41448189762796506</v>
      </c>
      <c r="E20" s="6">
        <f t="shared" si="0"/>
        <v>0.1650301987380639</v>
      </c>
    </row>
    <row r="21" spans="2:5" ht="30" customHeight="1" thickBot="1" x14ac:dyDescent="0.25">
      <c r="B21" s="4" t="s">
        <v>23</v>
      </c>
      <c r="C21" s="5">
        <v>97</v>
      </c>
      <c r="D21" s="5">
        <v>224</v>
      </c>
      <c r="E21" s="6">
        <f t="shared" si="0"/>
        <v>1.3092783505154639</v>
      </c>
    </row>
    <row r="22" spans="2:5" ht="20.100000000000001" customHeight="1" thickBot="1" x14ac:dyDescent="0.25">
      <c r="B22" s="4" t="s">
        <v>24</v>
      </c>
      <c r="C22" s="5">
        <v>61</v>
      </c>
      <c r="D22" s="5">
        <v>125</v>
      </c>
      <c r="E22" s="6">
        <f t="shared" si="0"/>
        <v>1.0491803278688525</v>
      </c>
    </row>
    <row r="23" spans="2:5" ht="20.100000000000001" customHeight="1" thickBot="1" x14ac:dyDescent="0.25">
      <c r="B23" s="4" t="s">
        <v>25</v>
      </c>
      <c r="C23" s="5">
        <v>36</v>
      </c>
      <c r="D23" s="5">
        <v>99</v>
      </c>
      <c r="E23" s="6">
        <f t="shared" si="0"/>
        <v>1.75</v>
      </c>
    </row>
    <row r="24" spans="2:5" ht="20.100000000000001" customHeight="1" thickBot="1" x14ac:dyDescent="0.25">
      <c r="B24" s="4" t="s">
        <v>21</v>
      </c>
      <c r="C24" s="6">
        <f>C23/C21</f>
        <v>0.37113402061855671</v>
      </c>
      <c r="D24" s="6">
        <f t="shared" ref="D24" si="1">D23/D21</f>
        <v>0.4419642857142857</v>
      </c>
      <c r="E24" s="6">
        <f t="shared" si="0"/>
        <v>0.19084821428571419</v>
      </c>
    </row>
    <row r="25" spans="2:5" ht="20.100000000000001" customHeight="1" thickBot="1" x14ac:dyDescent="0.25">
      <c r="B25" s="7" t="s">
        <v>26</v>
      </c>
      <c r="C25" s="6">
        <v>0.10811854426102906</v>
      </c>
      <c r="D25" s="6">
        <v>0.11945079477279742</v>
      </c>
      <c r="E25" s="6">
        <f t="shared" si="0"/>
        <v>0.10481319915304331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224</v>
      </c>
      <c r="D34" s="5">
        <v>189</v>
      </c>
      <c r="E34" s="6">
        <f>IF(C34&gt;0,(D34-C34)/C34,"-")</f>
        <v>-0.15625</v>
      </c>
    </row>
    <row r="35" spans="2:5" ht="20.100000000000001" customHeight="1" thickBot="1" x14ac:dyDescent="0.25">
      <c r="B35" s="4" t="s">
        <v>29</v>
      </c>
      <c r="C35" s="5">
        <v>0</v>
      </c>
      <c r="D35" s="5">
        <v>3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179</v>
      </c>
      <c r="D36" s="5">
        <v>163</v>
      </c>
      <c r="E36" s="6">
        <f t="shared" si="2"/>
        <v>-8.9385474860335198E-2</v>
      </c>
    </row>
    <row r="37" spans="2:5" ht="20.100000000000001" customHeight="1" thickBot="1" x14ac:dyDescent="0.25">
      <c r="B37" s="4" t="s">
        <v>30</v>
      </c>
      <c r="C37" s="5">
        <v>45</v>
      </c>
      <c r="D37" s="5">
        <v>23</v>
      </c>
      <c r="E37" s="6">
        <f t="shared" si="2"/>
        <v>-0.48888888888888887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90</v>
      </c>
      <c r="D44" s="5">
        <v>163</v>
      </c>
      <c r="E44" s="6">
        <f>IF(C44&gt;0,(D44-C44)/C44,"-")</f>
        <v>0.81111111111111112</v>
      </c>
    </row>
    <row r="45" spans="2:5" ht="20.100000000000001" customHeight="1" thickBot="1" x14ac:dyDescent="0.25">
      <c r="B45" s="4" t="s">
        <v>34</v>
      </c>
      <c r="C45" s="5">
        <v>9</v>
      </c>
      <c r="D45" s="5">
        <v>11</v>
      </c>
      <c r="E45" s="6">
        <f t="shared" ref="E45:E51" si="3">IF(C45&gt;0,(D45-C45)/C45,"-")</f>
        <v>0.22222222222222221</v>
      </c>
    </row>
    <row r="46" spans="2:5" ht="20.100000000000001" customHeight="1" thickBot="1" x14ac:dyDescent="0.25">
      <c r="B46" s="4" t="s">
        <v>31</v>
      </c>
      <c r="C46" s="5">
        <v>11</v>
      </c>
      <c r="D46" s="5">
        <v>27</v>
      </c>
      <c r="E46" s="6">
        <f t="shared" si="3"/>
        <v>1.4545454545454546</v>
      </c>
    </row>
    <row r="47" spans="2:5" ht="20.100000000000001" customHeight="1" thickBot="1" x14ac:dyDescent="0.25">
      <c r="B47" s="4" t="s">
        <v>32</v>
      </c>
      <c r="C47" s="5">
        <v>214</v>
      </c>
      <c r="D47" s="5">
        <v>386</v>
      </c>
      <c r="E47" s="6">
        <f t="shared" si="3"/>
        <v>0.80373831775700932</v>
      </c>
    </row>
    <row r="48" spans="2:5" ht="20.100000000000001" customHeight="1" thickBot="1" x14ac:dyDescent="0.25">
      <c r="B48" s="4" t="s">
        <v>35</v>
      </c>
      <c r="C48" s="5">
        <v>79</v>
      </c>
      <c r="D48" s="5">
        <v>145</v>
      </c>
      <c r="E48" s="6">
        <f t="shared" si="3"/>
        <v>0.83544303797468356</v>
      </c>
    </row>
    <row r="49" spans="2:5" ht="20.100000000000001" customHeight="1" thickBot="1" x14ac:dyDescent="0.25">
      <c r="B49" s="4" t="s">
        <v>67</v>
      </c>
      <c r="C49" s="5">
        <v>281</v>
      </c>
      <c r="D49" s="5">
        <v>179</v>
      </c>
      <c r="E49" s="6">
        <f t="shared" si="3"/>
        <v>-0.36298932384341637</v>
      </c>
    </row>
    <row r="50" spans="2:5" ht="20.100000000000001" customHeight="1" collapsed="1" thickBot="1" x14ac:dyDescent="0.25">
      <c r="B50" s="4" t="s">
        <v>36</v>
      </c>
      <c r="C50" s="6">
        <f>C44/(C44+C45)</f>
        <v>0.90909090909090906</v>
      </c>
      <c r="D50" s="6">
        <f>D44/(D44+D45)</f>
        <v>0.93678160919540232</v>
      </c>
      <c r="E50" s="6">
        <f t="shared" si="3"/>
        <v>3.0459770114942587E-2</v>
      </c>
    </row>
    <row r="51" spans="2:5" ht="20.100000000000001" customHeight="1" thickBot="1" x14ac:dyDescent="0.25">
      <c r="B51" s="4" t="s">
        <v>37</v>
      </c>
      <c r="C51" s="6">
        <f>C47/(C46+C47)</f>
        <v>0.95111111111111113</v>
      </c>
      <c r="D51" s="6">
        <f t="shared" ref="D51" si="4">D47/(D46+D47)</f>
        <v>0.93462469733656173</v>
      </c>
      <c r="E51" s="6">
        <f t="shared" si="3"/>
        <v>-1.7333846258287922E-2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99</v>
      </c>
      <c r="D58" s="5">
        <v>174</v>
      </c>
      <c r="E58" s="6">
        <f>IF(C58&gt;0,(D58-C58)/C58,"-")</f>
        <v>0.75757575757575757</v>
      </c>
    </row>
    <row r="59" spans="2:5" ht="20.100000000000001" customHeight="1" thickBot="1" x14ac:dyDescent="0.25">
      <c r="B59" s="4" t="s">
        <v>41</v>
      </c>
      <c r="C59" s="5">
        <v>65</v>
      </c>
      <c r="D59" s="5">
        <v>105</v>
      </c>
      <c r="E59" s="6">
        <f t="shared" ref="E59:E63" si="5">IF(C59&gt;0,(D59-C59)/C59,"-")</f>
        <v>0.61538461538461542</v>
      </c>
    </row>
    <row r="60" spans="2:5" ht="20.100000000000001" customHeight="1" thickBot="1" x14ac:dyDescent="0.25">
      <c r="B60" s="4" t="s">
        <v>42</v>
      </c>
      <c r="C60" s="5">
        <v>25</v>
      </c>
      <c r="D60" s="5">
        <v>58</v>
      </c>
      <c r="E60" s="6">
        <f t="shared" si="5"/>
        <v>1.32</v>
      </c>
    </row>
    <row r="61" spans="2:5" ht="20.100000000000001" customHeight="1" collapsed="1" thickBot="1" x14ac:dyDescent="0.25">
      <c r="B61" s="4" t="s">
        <v>98</v>
      </c>
      <c r="C61" s="6">
        <f>(C59+C60)/C58</f>
        <v>0.90909090909090906</v>
      </c>
      <c r="D61" s="6">
        <f>(D59+D60)/D58</f>
        <v>0.93678160919540232</v>
      </c>
      <c r="E61" s="6">
        <f t="shared" si="5"/>
        <v>3.0459770114942587E-2</v>
      </c>
    </row>
    <row r="62" spans="2:5" ht="20.100000000000001" customHeight="1" thickBot="1" x14ac:dyDescent="0.25">
      <c r="B62" s="4" t="s">
        <v>39</v>
      </c>
      <c r="C62" s="6">
        <v>0.91549295774647887</v>
      </c>
      <c r="D62" s="6">
        <v>0.92920353982300885</v>
      </c>
      <c r="E62" s="6">
        <f t="shared" si="5"/>
        <v>1.4976174268209666E-2</v>
      </c>
    </row>
    <row r="63" spans="2:5" ht="20.100000000000001" customHeight="1" thickBot="1" x14ac:dyDescent="0.25">
      <c r="B63" s="4" t="s">
        <v>40</v>
      </c>
      <c r="C63" s="6">
        <v>0.8928571428571429</v>
      </c>
      <c r="D63" s="6">
        <v>0.95081967213114749</v>
      </c>
      <c r="E63" s="6">
        <f t="shared" si="5"/>
        <v>6.4918032786885127E-2</v>
      </c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803</v>
      </c>
      <c r="D70" s="5">
        <v>878</v>
      </c>
      <c r="E70" s="6">
        <f>IF(C70&gt;0,(D70-C70)/C70,"-")</f>
        <v>9.3399750933997508E-2</v>
      </c>
    </row>
    <row r="71" spans="2:10" ht="20.100000000000001" customHeight="1" thickBot="1" x14ac:dyDescent="0.25">
      <c r="B71" s="4" t="s">
        <v>45</v>
      </c>
      <c r="C71" s="5">
        <v>150</v>
      </c>
      <c r="D71" s="5">
        <v>257</v>
      </c>
      <c r="E71" s="6">
        <f t="shared" ref="E71:E77" si="6">IF(C71&gt;0,(D71-C71)/C71,"-")</f>
        <v>0.71333333333333337</v>
      </c>
    </row>
    <row r="72" spans="2:10" ht="20.100000000000001" customHeight="1" thickBot="1" x14ac:dyDescent="0.25">
      <c r="B72" s="4" t="s">
        <v>43</v>
      </c>
      <c r="C72" s="5">
        <v>1</v>
      </c>
      <c r="D72" s="5">
        <v>7</v>
      </c>
      <c r="E72" s="6">
        <f t="shared" si="6"/>
        <v>6</v>
      </c>
    </row>
    <row r="73" spans="2:10" ht="20.100000000000001" customHeight="1" thickBot="1" x14ac:dyDescent="0.25">
      <c r="B73" s="4" t="s">
        <v>46</v>
      </c>
      <c r="C73" s="5">
        <v>522</v>
      </c>
      <c r="D73" s="5">
        <v>410</v>
      </c>
      <c r="E73" s="6">
        <f t="shared" si="6"/>
        <v>-0.21455938697318008</v>
      </c>
    </row>
    <row r="74" spans="2:10" ht="20.100000000000001" customHeight="1" thickBot="1" x14ac:dyDescent="0.25">
      <c r="B74" s="4" t="s">
        <v>47</v>
      </c>
      <c r="C74" s="5">
        <v>97</v>
      </c>
      <c r="D74" s="5">
        <v>151</v>
      </c>
      <c r="E74" s="6">
        <f t="shared" si="6"/>
        <v>0.55670103092783507</v>
      </c>
    </row>
    <row r="75" spans="2:10" ht="20.100000000000001" customHeight="1" thickBot="1" x14ac:dyDescent="0.25">
      <c r="B75" s="4" t="s">
        <v>48</v>
      </c>
      <c r="C75" s="5">
        <v>33</v>
      </c>
      <c r="D75" s="5">
        <v>53</v>
      </c>
      <c r="E75" s="6">
        <f t="shared" si="6"/>
        <v>0.60606060606060608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23</v>
      </c>
      <c r="D90" s="5">
        <v>124</v>
      </c>
      <c r="E90" s="6">
        <f>IF(C90&gt;0,(D90-C90)/C90,"-")</f>
        <v>4.3913043478260869</v>
      </c>
    </row>
    <row r="91" spans="2:5" ht="29.25" thickBot="1" x14ac:dyDescent="0.25">
      <c r="B91" s="4" t="s">
        <v>52</v>
      </c>
      <c r="C91" s="5">
        <v>9</v>
      </c>
      <c r="D91" s="5">
        <v>48</v>
      </c>
      <c r="E91" s="6">
        <f t="shared" ref="E91:E93" si="7">IF(C91&gt;0,(D91-C91)/C91,"-")</f>
        <v>4.333333333333333</v>
      </c>
    </row>
    <row r="92" spans="2:5" ht="29.25" customHeight="1" thickBot="1" x14ac:dyDescent="0.25">
      <c r="B92" s="4" t="s">
        <v>53</v>
      </c>
      <c r="C92" s="5">
        <v>11</v>
      </c>
      <c r="D92" s="5">
        <v>44</v>
      </c>
      <c r="E92" s="6">
        <f t="shared" si="7"/>
        <v>3</v>
      </c>
    </row>
    <row r="93" spans="2:5" ht="29.25" customHeight="1" thickBot="1" x14ac:dyDescent="0.25">
      <c r="B93" s="4" t="s">
        <v>54</v>
      </c>
      <c r="C93" s="6">
        <f>(C90+C91)/(C90+C91+C92)</f>
        <v>0.7441860465116279</v>
      </c>
      <c r="D93" s="6">
        <f>(D90+D91)/(D90+D91+D92)</f>
        <v>0.79629629629629628</v>
      </c>
      <c r="E93" s="6">
        <f t="shared" si="7"/>
        <v>7.002314814814814E-2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43</v>
      </c>
      <c r="D100" s="5">
        <v>216</v>
      </c>
      <c r="E100" s="6">
        <f>IF(C100&gt;0,(D100-C100)/C100,"-")</f>
        <v>4.0232558139534884</v>
      </c>
    </row>
    <row r="101" spans="2:5" ht="20.100000000000001" customHeight="1" thickBot="1" x14ac:dyDescent="0.25">
      <c r="B101" s="4" t="s">
        <v>41</v>
      </c>
      <c r="C101" s="5">
        <v>22</v>
      </c>
      <c r="D101" s="5">
        <v>102</v>
      </c>
      <c r="E101" s="6">
        <f t="shared" ref="E101:E105" si="8">IF(C101&gt;0,(D101-C101)/C101,"-")</f>
        <v>3.6363636363636362</v>
      </c>
    </row>
    <row r="102" spans="2:5" ht="20.100000000000001" customHeight="1" thickBot="1" x14ac:dyDescent="0.25">
      <c r="B102" s="4" t="s">
        <v>42</v>
      </c>
      <c r="C102" s="5">
        <v>10</v>
      </c>
      <c r="D102" s="5">
        <v>70</v>
      </c>
      <c r="E102" s="6">
        <f t="shared" si="8"/>
        <v>6</v>
      </c>
    </row>
    <row r="103" spans="2:5" ht="20.100000000000001" customHeight="1" thickBot="1" x14ac:dyDescent="0.25">
      <c r="B103" s="4" t="s">
        <v>98</v>
      </c>
      <c r="C103" s="6">
        <f>(C101+C102)/C100</f>
        <v>0.7441860465116279</v>
      </c>
      <c r="D103" s="6">
        <f>(D101+D102)/D100</f>
        <v>0.79629629629629628</v>
      </c>
      <c r="E103" s="6">
        <f t="shared" si="8"/>
        <v>7.002314814814814E-2</v>
      </c>
    </row>
    <row r="104" spans="2:5" ht="20.100000000000001" customHeight="1" thickBot="1" x14ac:dyDescent="0.25">
      <c r="B104" s="4" t="s">
        <v>39</v>
      </c>
      <c r="C104" s="6">
        <v>0.75862068965517238</v>
      </c>
      <c r="D104" s="6">
        <v>0.77862595419847325</v>
      </c>
      <c r="E104" s="6">
        <f t="shared" si="8"/>
        <v>2.6370575988896604E-2</v>
      </c>
    </row>
    <row r="105" spans="2:5" ht="20.100000000000001" customHeight="1" thickBot="1" x14ac:dyDescent="0.25">
      <c r="B105" s="4" t="s">
        <v>40</v>
      </c>
      <c r="C105" s="6">
        <v>0.7142857142857143</v>
      </c>
      <c r="D105" s="6">
        <v>0.82352941176470584</v>
      </c>
      <c r="E105" s="6">
        <f t="shared" si="8"/>
        <v>0.15294117647058816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76</v>
      </c>
      <c r="D112" s="5">
        <v>194</v>
      </c>
      <c r="E112" s="6">
        <f>IF(C112&gt;0,(D112-C112)/C112,"-")</f>
        <v>1.5526315789473684</v>
      </c>
    </row>
    <row r="113" spans="2:14" ht="15" thickBot="1" x14ac:dyDescent="0.25">
      <c r="B113" s="4" t="s">
        <v>56</v>
      </c>
      <c r="C113" s="5">
        <v>55</v>
      </c>
      <c r="D113" s="5">
        <v>157</v>
      </c>
      <c r="E113" s="6">
        <f t="shared" ref="E113:E114" si="9">IF(C113&gt;0,(D113-C113)/C113,"-")</f>
        <v>1.8545454545454545</v>
      </c>
    </row>
    <row r="114" spans="2:14" ht="15" thickBot="1" x14ac:dyDescent="0.25">
      <c r="B114" s="4" t="s">
        <v>57</v>
      </c>
      <c r="C114" s="5">
        <v>21</v>
      </c>
      <c r="D114" s="5">
        <v>37</v>
      </c>
      <c r="E114" s="6">
        <f t="shared" si="9"/>
        <v>0.76190476190476186</v>
      </c>
    </row>
    <row r="115" spans="2:14" x14ac:dyDescent="0.2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4" x14ac:dyDescent="0.2">
      <c r="B116" s="22"/>
      <c r="C116" s="22"/>
      <c r="D116" s="22"/>
      <c r="E116" s="22"/>
      <c r="F116" s="22"/>
      <c r="G116" s="22"/>
      <c r="H116" s="22"/>
      <c r="I116" s="22"/>
      <c r="J116" s="22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</v>
      </c>
      <c r="D128" s="10">
        <v>0</v>
      </c>
      <c r="E128" s="10">
        <v>0</v>
      </c>
      <c r="F128" s="10">
        <v>1</v>
      </c>
      <c r="G128" s="10">
        <v>2</v>
      </c>
      <c r="H128" s="10">
        <v>0</v>
      </c>
      <c r="I128" s="10">
        <v>0</v>
      </c>
      <c r="J128" s="10">
        <v>2</v>
      </c>
      <c r="K128" s="6">
        <f>IF(C128=0,"-",(G128-C128)/C128)</f>
        <v>1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1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0</v>
      </c>
      <c r="E133" s="10">
        <v>0</v>
      </c>
      <c r="F133" s="10">
        <v>1</v>
      </c>
      <c r="G133" s="10">
        <v>2</v>
      </c>
      <c r="H133" s="10">
        <v>0</v>
      </c>
      <c r="I133" s="10">
        <v>0</v>
      </c>
      <c r="J133" s="10">
        <v>2</v>
      </c>
      <c r="K133" s="6">
        <f t="shared" si="11"/>
        <v>1</v>
      </c>
      <c r="L133" s="6" t="str">
        <f t="shared" si="10"/>
        <v>-</v>
      </c>
      <c r="M133" s="6" t="str">
        <f t="shared" si="10"/>
        <v>-</v>
      </c>
      <c r="N133" s="6">
        <f t="shared" si="10"/>
        <v>1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1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>
        <f>IF(OR(C134="-",G134="-"),"-",(G134-C134)/C134)</f>
        <v>0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3</v>
      </c>
      <c r="D143" s="10">
        <v>0</v>
      </c>
      <c r="E143" s="10">
        <v>0</v>
      </c>
      <c r="F143" s="10">
        <v>3</v>
      </c>
      <c r="G143" s="10">
        <v>1</v>
      </c>
      <c r="H143" s="10">
        <v>0</v>
      </c>
      <c r="I143" s="10">
        <v>1</v>
      </c>
      <c r="J143" s="10">
        <v>2</v>
      </c>
      <c r="K143" s="6">
        <f>IF(C143=0,"-",(G143-C143)/C143)</f>
        <v>-0.66666666666666663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-0.33333333333333331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2</v>
      </c>
      <c r="H144" s="10">
        <v>0</v>
      </c>
      <c r="I144" s="10">
        <v>0</v>
      </c>
      <c r="J144" s="10">
        <v>2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6</v>
      </c>
      <c r="D145" s="10">
        <v>0</v>
      </c>
      <c r="E145" s="10">
        <v>1</v>
      </c>
      <c r="F145" s="10">
        <v>7</v>
      </c>
      <c r="G145" s="10">
        <v>37</v>
      </c>
      <c r="H145" s="10">
        <v>0</v>
      </c>
      <c r="I145" s="10">
        <v>0</v>
      </c>
      <c r="J145" s="10">
        <v>37</v>
      </c>
      <c r="K145" s="6">
        <f t="shared" si="16"/>
        <v>5.166666666666667</v>
      </c>
      <c r="L145" s="6" t="str">
        <f t="shared" si="15"/>
        <v>-</v>
      </c>
      <c r="M145" s="6">
        <f t="shared" si="15"/>
        <v>-1</v>
      </c>
      <c r="N145" s="6">
        <f t="shared" si="15"/>
        <v>4.2857142857142856</v>
      </c>
    </row>
    <row r="146" spans="2:14" ht="15" thickBot="1" x14ac:dyDescent="0.25">
      <c r="B146" s="4" t="s">
        <v>74</v>
      </c>
      <c r="C146" s="10">
        <v>2</v>
      </c>
      <c r="D146" s="10">
        <v>0</v>
      </c>
      <c r="E146" s="10">
        <v>1</v>
      </c>
      <c r="F146" s="10">
        <v>3</v>
      </c>
      <c r="G146" s="10">
        <v>3</v>
      </c>
      <c r="H146" s="10">
        <v>0</v>
      </c>
      <c r="I146" s="10">
        <v>0</v>
      </c>
      <c r="J146" s="10">
        <v>3</v>
      </c>
      <c r="K146" s="6">
        <f t="shared" si="16"/>
        <v>0.5</v>
      </c>
      <c r="L146" s="6" t="str">
        <f t="shared" si="15"/>
        <v>-</v>
      </c>
      <c r="M146" s="6">
        <f t="shared" si="15"/>
        <v>-1</v>
      </c>
      <c r="N146" s="6">
        <f t="shared" si="15"/>
        <v>0</v>
      </c>
    </row>
    <row r="147" spans="2:14" ht="15" thickBot="1" x14ac:dyDescent="0.25">
      <c r="B147" s="4" t="s">
        <v>75</v>
      </c>
      <c r="C147" s="10">
        <v>1</v>
      </c>
      <c r="D147" s="10">
        <v>0</v>
      </c>
      <c r="E147" s="10">
        <v>0</v>
      </c>
      <c r="F147" s="10">
        <v>1</v>
      </c>
      <c r="G147" s="10">
        <v>0</v>
      </c>
      <c r="H147" s="10">
        <v>0</v>
      </c>
      <c r="I147" s="10">
        <v>0</v>
      </c>
      <c r="J147" s="10">
        <v>0</v>
      </c>
      <c r="K147" s="6">
        <f t="shared" si="16"/>
        <v>-1</v>
      </c>
      <c r="L147" s="6" t="str">
        <f t="shared" si="15"/>
        <v>-</v>
      </c>
      <c r="M147" s="6" t="str">
        <f t="shared" si="15"/>
        <v>-</v>
      </c>
      <c r="N147" s="6">
        <f t="shared" si="15"/>
        <v>-1</v>
      </c>
    </row>
    <row r="148" spans="2:14" ht="15" thickBot="1" x14ac:dyDescent="0.25">
      <c r="B148" s="7" t="s">
        <v>68</v>
      </c>
      <c r="C148" s="10">
        <v>12</v>
      </c>
      <c r="D148" s="10">
        <v>0</v>
      </c>
      <c r="E148" s="10">
        <v>2</v>
      </c>
      <c r="F148" s="10">
        <v>14</v>
      </c>
      <c r="G148" s="10">
        <v>43</v>
      </c>
      <c r="H148" s="10">
        <v>0</v>
      </c>
      <c r="I148" s="10">
        <v>1</v>
      </c>
      <c r="J148" s="10">
        <v>44</v>
      </c>
      <c r="K148" s="6">
        <f t="shared" ref="K148" si="17">IF(C148=0,"-",(G148-C148)/C148)</f>
        <v>2.5833333333333335</v>
      </c>
      <c r="L148" s="6" t="str">
        <f t="shared" ref="L148" si="18">IF(D148=0,"-",(H148-D148)/D148)</f>
        <v>-</v>
      </c>
      <c r="M148" s="6">
        <f t="shared" ref="M148" si="19">IF(E148=0,"-",(I148-E148)/E148)</f>
        <v>-0.5</v>
      </c>
      <c r="N148" s="6">
        <f t="shared" ref="N148" si="20">IF(F148=0,"-",(J148-F148)/F148)</f>
        <v>2.1428571428571428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0.33333333333333331</v>
      </c>
      <c r="D149" s="6" t="str">
        <f t="shared" si="21"/>
        <v>-</v>
      </c>
      <c r="E149" s="6" t="str">
        <f t="shared" si="21"/>
        <v>-</v>
      </c>
      <c r="F149" s="6">
        <f t="shared" si="21"/>
        <v>0.3</v>
      </c>
      <c r="G149" s="6">
        <f t="shared" si="21"/>
        <v>2.6315789473684209E-2</v>
      </c>
      <c r="H149" s="6" t="str">
        <f t="shared" si="21"/>
        <v>-</v>
      </c>
      <c r="I149" s="6">
        <f t="shared" si="21"/>
        <v>1</v>
      </c>
      <c r="J149" s="6">
        <f t="shared" si="21"/>
        <v>5.128205128205128E-2</v>
      </c>
      <c r="K149" s="6">
        <f>IF(OR(C149="-",G149="-"),"-",(G149-C149)/C149)</f>
        <v>-0.92105263157894723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-0.82905982905982911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>
        <f t="shared" si="21"/>
        <v>0.4</v>
      </c>
      <c r="H150" s="6" t="str">
        <f t="shared" si="21"/>
        <v>-</v>
      </c>
      <c r="I150" s="6" t="str">
        <f t="shared" si="21"/>
        <v>-</v>
      </c>
      <c r="J150" s="6">
        <f t="shared" si="21"/>
        <v>0.4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8</v>
      </c>
      <c r="D157" s="19">
        <v>40</v>
      </c>
      <c r="E157" s="18">
        <f>IF(C157=0,"-",(D157-C157)/C157)</f>
        <v>4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3</v>
      </c>
      <c r="D158" s="19">
        <v>1</v>
      </c>
      <c r="E158" s="18">
        <f t="shared" ref="E158:E159" si="23">IF(C158=0,"-",(D158-C158)/C158)</f>
        <v>-0.66666666666666663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1</v>
      </c>
      <c r="D159" s="19">
        <v>2</v>
      </c>
      <c r="E159" s="18">
        <f t="shared" si="23"/>
        <v>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0.66666666666666663</v>
      </c>
      <c r="D160" s="18">
        <f>IF(D157=0,"-",D157/(D157+D158+D159))</f>
        <v>0.93023255813953487</v>
      </c>
      <c r="E160" s="18">
        <f>IF(OR(C160="-",D160="-"),"-",(D160-C160)/C160)</f>
        <v>0.39534883720930236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</v>
      </c>
      <c r="D166" s="5">
        <v>2</v>
      </c>
      <c r="E166" s="6">
        <f t="shared" ref="E166:E168" si="24">IF(C166=0,"-",(D166-C166)/C166)</f>
        <v>1</v>
      </c>
    </row>
    <row r="167" spans="2:14" ht="20.100000000000001" customHeight="1" thickBot="1" x14ac:dyDescent="0.25">
      <c r="B167" s="4" t="s">
        <v>41</v>
      </c>
      <c r="C167" s="5">
        <v>1</v>
      </c>
      <c r="D167" s="5">
        <v>0</v>
      </c>
      <c r="E167" s="6">
        <f t="shared" si="24"/>
        <v>-1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2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1</v>
      </c>
      <c r="E169" s="6">
        <f t="shared" ref="E169:E171" si="25">IF(OR(C169="-",D169="-"),"-",(D169-C169)/C169)</f>
        <v>0</v>
      </c>
    </row>
    <row r="170" spans="2:14" ht="20.100000000000001" customHeight="1" thickBot="1" x14ac:dyDescent="0.25">
      <c r="B170" s="4" t="s">
        <v>39</v>
      </c>
      <c r="C170" s="6">
        <v>1</v>
      </c>
      <c r="D170" s="6" t="s">
        <v>104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104</v>
      </c>
      <c r="D171" s="6">
        <v>1</v>
      </c>
      <c r="E171" s="6" t="str">
        <f t="shared" si="25"/>
        <v>-</v>
      </c>
    </row>
    <row r="177" spans="2:10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10" ht="15" thickBot="1" x14ac:dyDescent="0.25">
      <c r="B178" s="15" t="s">
        <v>81</v>
      </c>
      <c r="C178" s="5">
        <v>0</v>
      </c>
      <c r="D178" s="5">
        <v>1</v>
      </c>
      <c r="E178" s="6" t="str">
        <f>IF(C178=0,"-",(D178-C178)/C178)</f>
        <v>-</v>
      </c>
      <c r="H178" s="13"/>
    </row>
    <row r="179" spans="2:10" ht="15" thickBot="1" x14ac:dyDescent="0.25">
      <c r="B179" s="4" t="s">
        <v>43</v>
      </c>
      <c r="C179" s="5">
        <v>0</v>
      </c>
      <c r="D179" s="5">
        <v>1</v>
      </c>
      <c r="E179" s="6" t="str">
        <f t="shared" ref="E179:E185" si="26">IF(C179=0,"-",(D179-C179)/C179)</f>
        <v>-</v>
      </c>
      <c r="H179" s="13"/>
    </row>
    <row r="180" spans="2:10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10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10" ht="15" thickBot="1" x14ac:dyDescent="0.25">
      <c r="B182" s="15" t="s">
        <v>79</v>
      </c>
      <c r="C182" s="5">
        <v>8</v>
      </c>
      <c r="D182" s="5">
        <v>46</v>
      </c>
      <c r="E182" s="6">
        <f t="shared" si="26"/>
        <v>4.75</v>
      </c>
      <c r="H182" s="13"/>
    </row>
    <row r="183" spans="2:10" ht="15" thickBot="1" x14ac:dyDescent="0.25">
      <c r="B183" s="4" t="s">
        <v>47</v>
      </c>
      <c r="C183" s="5">
        <v>6</v>
      </c>
      <c r="D183" s="5">
        <v>46</v>
      </c>
      <c r="E183" s="6">
        <f t="shared" si="26"/>
        <v>6.666666666666667</v>
      </c>
      <c r="H183" s="13"/>
    </row>
    <row r="184" spans="2:10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10" ht="15" thickBot="1" x14ac:dyDescent="0.25">
      <c r="B185" s="4" t="s">
        <v>80</v>
      </c>
      <c r="C185" s="5">
        <v>2</v>
      </c>
      <c r="D185" s="5">
        <v>0</v>
      </c>
      <c r="E185" s="6">
        <f t="shared" si="26"/>
        <v>-1</v>
      </c>
      <c r="H185" s="13"/>
    </row>
    <row r="186" spans="2:10" x14ac:dyDescent="0.2"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2:10" x14ac:dyDescent="0.2">
      <c r="B187" s="22"/>
      <c r="C187" s="22"/>
      <c r="D187" s="22"/>
      <c r="E187" s="22"/>
      <c r="F187" s="22"/>
      <c r="G187" s="22"/>
      <c r="H187" s="22"/>
      <c r="I187" s="22"/>
      <c r="J187" s="22"/>
    </row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1</v>
      </c>
      <c r="E197" s="6">
        <f t="shared" ref="E197:E200" si="27">IF(C197=0,"-",(D197-C197)/C197)</f>
        <v>0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1</v>
      </c>
      <c r="E199" s="6">
        <f t="shared" si="27"/>
        <v>0</v>
      </c>
    </row>
    <row r="200" spans="2:5" ht="15" thickBot="1" x14ac:dyDescent="0.25">
      <c r="B200" s="4" t="s">
        <v>85</v>
      </c>
      <c r="C200" s="5">
        <v>1</v>
      </c>
      <c r="D200" s="5">
        <v>1</v>
      </c>
      <c r="E200" s="6">
        <f t="shared" si="27"/>
        <v>0</v>
      </c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1</v>
      </c>
      <c r="E208" s="6">
        <f t="shared" si="28"/>
        <v>0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1</v>
      </c>
      <c r="E209" s="6">
        <f t="shared" si="28"/>
        <v>0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3</v>
      </c>
      <c r="D221" s="5">
        <v>3</v>
      </c>
      <c r="E221" s="6">
        <f t="shared" ref="E221:E223" si="30">IF(C221=0,"-",(D221-C221)/C221)</f>
        <v>0</v>
      </c>
    </row>
    <row r="222" spans="2:5" ht="15" thickBot="1" x14ac:dyDescent="0.25">
      <c r="B222" s="16" t="s">
        <v>92</v>
      </c>
      <c r="C222" s="5">
        <v>1</v>
      </c>
      <c r="D222" s="5">
        <v>3</v>
      </c>
      <c r="E222" s="6">
        <f t="shared" si="30"/>
        <v>2</v>
      </c>
    </row>
    <row r="223" spans="2:5" ht="15" thickBot="1" x14ac:dyDescent="0.25">
      <c r="B223" s="16" t="s">
        <v>93</v>
      </c>
      <c r="C223" s="5">
        <v>11</v>
      </c>
      <c r="D223" s="5">
        <v>6</v>
      </c>
      <c r="E223" s="6">
        <f t="shared" si="30"/>
        <v>-0.45454545454545453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697</v>
      </c>
      <c r="D14" s="5">
        <v>661</v>
      </c>
      <c r="E14" s="6">
        <f>IF(C14&gt;0,(D14-C14)/C14)</f>
        <v>-5.1649928263988523E-2</v>
      </c>
    </row>
    <row r="15" spans="1:5" ht="20.100000000000001" customHeight="1" thickBot="1" x14ac:dyDescent="0.25">
      <c r="B15" s="4" t="s">
        <v>17</v>
      </c>
      <c r="C15" s="5">
        <v>683</v>
      </c>
      <c r="D15" s="5">
        <v>656</v>
      </c>
      <c r="E15" s="6">
        <f t="shared" ref="E15:E25" si="0">IF(C15&gt;0,(D15-C15)/C15)</f>
        <v>-3.9531478770131773E-2</v>
      </c>
    </row>
    <row r="16" spans="1:5" ht="20.100000000000001" customHeight="1" thickBot="1" x14ac:dyDescent="0.25">
      <c r="B16" s="4" t="s">
        <v>18</v>
      </c>
      <c r="C16" s="5">
        <v>489</v>
      </c>
      <c r="D16" s="5">
        <v>547</v>
      </c>
      <c r="E16" s="6">
        <f t="shared" si="0"/>
        <v>0.11860940695296524</v>
      </c>
    </row>
    <row r="17" spans="2:5" ht="20.100000000000001" customHeight="1" thickBot="1" x14ac:dyDescent="0.25">
      <c r="B17" s="4" t="s">
        <v>19</v>
      </c>
      <c r="C17" s="5">
        <v>194</v>
      </c>
      <c r="D17" s="5">
        <v>109</v>
      </c>
      <c r="E17" s="6">
        <f t="shared" si="0"/>
        <v>-0.43814432989690721</v>
      </c>
    </row>
    <row r="18" spans="2:5" ht="20.100000000000001" customHeight="1" thickBot="1" x14ac:dyDescent="0.25">
      <c r="B18" s="4" t="s">
        <v>100</v>
      </c>
      <c r="C18" s="5">
        <v>22</v>
      </c>
      <c r="D18" s="5">
        <v>8</v>
      </c>
      <c r="E18" s="6">
        <f>IF(C18=0,"-",(D18-C18)/C18)</f>
        <v>-0.63636363636363635</v>
      </c>
    </row>
    <row r="19" spans="2:5" ht="20.100000000000001" customHeight="1" thickBot="1" x14ac:dyDescent="0.25">
      <c r="B19" s="4" t="s">
        <v>101</v>
      </c>
      <c r="C19" s="5">
        <v>1</v>
      </c>
      <c r="D19" s="5">
        <v>2</v>
      </c>
      <c r="E19" s="6">
        <f>IF(C19=0,"-",(D19-C19)/C19)</f>
        <v>1</v>
      </c>
    </row>
    <row r="20" spans="2:5" ht="20.100000000000001" customHeight="1" thickBot="1" x14ac:dyDescent="0.25">
      <c r="B20" s="4" t="s">
        <v>20</v>
      </c>
      <c r="C20" s="6">
        <f>C17/C15</f>
        <v>0.28404099560761348</v>
      </c>
      <c r="D20" s="6">
        <f>D17/D15</f>
        <v>0.16615853658536586</v>
      </c>
      <c r="E20" s="6">
        <f t="shared" si="0"/>
        <v>-0.41501917274327382</v>
      </c>
    </row>
    <row r="21" spans="2:5" ht="30" customHeight="1" thickBot="1" x14ac:dyDescent="0.25">
      <c r="B21" s="4" t="s">
        <v>23</v>
      </c>
      <c r="C21" s="5">
        <v>64</v>
      </c>
      <c r="D21" s="5">
        <v>39</v>
      </c>
      <c r="E21" s="6">
        <f t="shared" si="0"/>
        <v>-0.390625</v>
      </c>
    </row>
    <row r="22" spans="2:5" ht="20.100000000000001" customHeight="1" thickBot="1" x14ac:dyDescent="0.25">
      <c r="B22" s="4" t="s">
        <v>24</v>
      </c>
      <c r="C22" s="5">
        <v>52</v>
      </c>
      <c r="D22" s="5">
        <v>30</v>
      </c>
      <c r="E22" s="6">
        <f t="shared" si="0"/>
        <v>-0.42307692307692307</v>
      </c>
    </row>
    <row r="23" spans="2:5" ht="20.100000000000001" customHeight="1" thickBot="1" x14ac:dyDescent="0.25">
      <c r="B23" s="4" t="s">
        <v>25</v>
      </c>
      <c r="C23" s="5">
        <v>12</v>
      </c>
      <c r="D23" s="5">
        <v>9</v>
      </c>
      <c r="E23" s="6">
        <f t="shared" si="0"/>
        <v>-0.25</v>
      </c>
    </row>
    <row r="24" spans="2:5" ht="20.100000000000001" customHeight="1" thickBot="1" x14ac:dyDescent="0.25">
      <c r="B24" s="4" t="s">
        <v>21</v>
      </c>
      <c r="C24" s="6">
        <f>C23/C21</f>
        <v>0.1875</v>
      </c>
      <c r="D24" s="6">
        <f t="shared" ref="D24" si="1">D23/D21</f>
        <v>0.23076923076923078</v>
      </c>
      <c r="E24" s="6">
        <f t="shared" si="0"/>
        <v>0.23076923076923084</v>
      </c>
    </row>
    <row r="25" spans="2:5" ht="20.100000000000001" customHeight="1" thickBot="1" x14ac:dyDescent="0.25">
      <c r="B25" s="7" t="s">
        <v>26</v>
      </c>
      <c r="C25" s="6">
        <v>0.12821042277527697</v>
      </c>
      <c r="D25" s="6">
        <v>0.12400615493964151</v>
      </c>
      <c r="E25" s="6">
        <f t="shared" si="0"/>
        <v>-3.2791934888199877E-2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155</v>
      </c>
      <c r="D34" s="5">
        <v>143</v>
      </c>
      <c r="E34" s="6">
        <f>IF(C34&gt;0,(D34-C34)/C34,"-")</f>
        <v>-7.7419354838709681E-2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116</v>
      </c>
      <c r="D36" s="5">
        <v>107</v>
      </c>
      <c r="E36" s="6">
        <f t="shared" si="2"/>
        <v>-7.7586206896551727E-2</v>
      </c>
    </row>
    <row r="37" spans="2:5" ht="20.100000000000001" customHeight="1" thickBot="1" x14ac:dyDescent="0.25">
      <c r="B37" s="4" t="s">
        <v>30</v>
      </c>
      <c r="C37" s="5">
        <v>39</v>
      </c>
      <c r="D37" s="5">
        <v>36</v>
      </c>
      <c r="E37" s="6">
        <f t="shared" si="2"/>
        <v>-7.6923076923076927E-2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61</v>
      </c>
      <c r="D44" s="5">
        <v>109</v>
      </c>
      <c r="E44" s="6">
        <f>IF(C44&gt;0,(D44-C44)/C44,"-")</f>
        <v>0.78688524590163933</v>
      </c>
    </row>
    <row r="45" spans="2:5" ht="20.100000000000001" customHeight="1" thickBot="1" x14ac:dyDescent="0.25">
      <c r="B45" s="4" t="s">
        <v>34</v>
      </c>
      <c r="C45" s="5">
        <v>3</v>
      </c>
      <c r="D45" s="5">
        <v>5</v>
      </c>
      <c r="E45" s="6">
        <f t="shared" ref="E45:E51" si="3">IF(C45&gt;0,(D45-C45)/C45,"-")</f>
        <v>0.66666666666666663</v>
      </c>
    </row>
    <row r="46" spans="2:5" ht="20.100000000000001" customHeight="1" thickBot="1" x14ac:dyDescent="0.25">
      <c r="B46" s="4" t="s">
        <v>31</v>
      </c>
      <c r="C46" s="5">
        <v>5</v>
      </c>
      <c r="D46" s="5">
        <v>7</v>
      </c>
      <c r="E46" s="6">
        <f t="shared" si="3"/>
        <v>0.4</v>
      </c>
    </row>
    <row r="47" spans="2:5" ht="20.100000000000001" customHeight="1" thickBot="1" x14ac:dyDescent="0.25">
      <c r="B47" s="4" t="s">
        <v>32</v>
      </c>
      <c r="C47" s="5">
        <v>171</v>
      </c>
      <c r="D47" s="5">
        <v>220</v>
      </c>
      <c r="E47" s="6">
        <f t="shared" si="3"/>
        <v>0.28654970760233917</v>
      </c>
    </row>
    <row r="48" spans="2:5" ht="20.100000000000001" customHeight="1" thickBot="1" x14ac:dyDescent="0.25">
      <c r="B48" s="4" t="s">
        <v>35</v>
      </c>
      <c r="C48" s="5">
        <v>39</v>
      </c>
      <c r="D48" s="5">
        <v>213</v>
      </c>
      <c r="E48" s="6">
        <f t="shared" si="3"/>
        <v>4.4615384615384617</v>
      </c>
    </row>
    <row r="49" spans="2:5" ht="20.100000000000001" customHeight="1" thickBot="1" x14ac:dyDescent="0.25">
      <c r="B49" s="4" t="s">
        <v>67</v>
      </c>
      <c r="C49" s="5">
        <v>135</v>
      </c>
      <c r="D49" s="5">
        <v>107</v>
      </c>
      <c r="E49" s="6">
        <f t="shared" si="3"/>
        <v>-0.2074074074074074</v>
      </c>
    </row>
    <row r="50" spans="2:5" ht="20.100000000000001" customHeight="1" collapsed="1" thickBot="1" x14ac:dyDescent="0.25">
      <c r="B50" s="4" t="s">
        <v>36</v>
      </c>
      <c r="C50" s="6">
        <f>C44/(C44+C45)</f>
        <v>0.953125</v>
      </c>
      <c r="D50" s="6">
        <f>D44/(D44+D45)</f>
        <v>0.95614035087719296</v>
      </c>
      <c r="E50" s="6">
        <f t="shared" si="3"/>
        <v>3.1636468219729385E-3</v>
      </c>
    </row>
    <row r="51" spans="2:5" ht="20.100000000000001" customHeight="1" thickBot="1" x14ac:dyDescent="0.25">
      <c r="B51" s="4" t="s">
        <v>37</v>
      </c>
      <c r="C51" s="6">
        <f>C47/(C46+C47)</f>
        <v>0.97159090909090906</v>
      </c>
      <c r="D51" s="6">
        <f t="shared" ref="D51" si="4">D47/(D46+D47)</f>
        <v>0.96916299559471364</v>
      </c>
      <c r="E51" s="6">
        <f t="shared" si="3"/>
        <v>-2.4989051188911947E-3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64</v>
      </c>
      <c r="D58" s="5">
        <v>114</v>
      </c>
      <c r="E58" s="6">
        <f>IF(C58&gt;0,(D58-C58)/C58,"-")</f>
        <v>0.78125</v>
      </c>
    </row>
    <row r="59" spans="2:5" ht="20.100000000000001" customHeight="1" thickBot="1" x14ac:dyDescent="0.25">
      <c r="B59" s="4" t="s">
        <v>41</v>
      </c>
      <c r="C59" s="5">
        <v>51</v>
      </c>
      <c r="D59" s="5">
        <v>96</v>
      </c>
      <c r="E59" s="6">
        <f t="shared" ref="E59:E63" si="5">IF(C59&gt;0,(D59-C59)/C59,"-")</f>
        <v>0.88235294117647056</v>
      </c>
    </row>
    <row r="60" spans="2:5" ht="20.100000000000001" customHeight="1" thickBot="1" x14ac:dyDescent="0.25">
      <c r="B60" s="4" t="s">
        <v>42</v>
      </c>
      <c r="C60" s="5">
        <v>10</v>
      </c>
      <c r="D60" s="5">
        <v>13</v>
      </c>
      <c r="E60" s="6">
        <f t="shared" si="5"/>
        <v>0.3</v>
      </c>
    </row>
    <row r="61" spans="2:5" ht="20.100000000000001" customHeight="1" collapsed="1" thickBot="1" x14ac:dyDescent="0.25">
      <c r="B61" s="4" t="s">
        <v>98</v>
      </c>
      <c r="C61" s="6">
        <f>(C59+C60)/C58</f>
        <v>0.953125</v>
      </c>
      <c r="D61" s="6">
        <f>(D59+D60)/D58</f>
        <v>0.95614035087719296</v>
      </c>
      <c r="E61" s="6">
        <f t="shared" si="5"/>
        <v>3.1636468219729385E-3</v>
      </c>
    </row>
    <row r="62" spans="2:5" ht="20.100000000000001" customHeight="1" thickBot="1" x14ac:dyDescent="0.25">
      <c r="B62" s="4" t="s">
        <v>39</v>
      </c>
      <c r="C62" s="6">
        <v>0.94444444444444442</v>
      </c>
      <c r="D62" s="6">
        <v>0.95049504950495045</v>
      </c>
      <c r="E62" s="6">
        <f t="shared" si="5"/>
        <v>6.4065230052416803E-3</v>
      </c>
    </row>
    <row r="63" spans="2:5" ht="20.100000000000001" customHeight="1" thickBot="1" x14ac:dyDescent="0.25">
      <c r="B63" s="4" t="s">
        <v>40</v>
      </c>
      <c r="C63" s="6">
        <v>1</v>
      </c>
      <c r="D63" s="6">
        <v>1</v>
      </c>
      <c r="E63" s="6">
        <f t="shared" si="5"/>
        <v>0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740</v>
      </c>
      <c r="D70" s="5">
        <v>831</v>
      </c>
      <c r="E70" s="6">
        <f>IF(C70&gt;0,(D70-C70)/C70,"-")</f>
        <v>0.12297297297297298</v>
      </c>
    </row>
    <row r="71" spans="2:10" ht="20.100000000000001" customHeight="1" thickBot="1" x14ac:dyDescent="0.25">
      <c r="B71" s="4" t="s">
        <v>45</v>
      </c>
      <c r="C71" s="5">
        <v>93</v>
      </c>
      <c r="D71" s="5">
        <v>225</v>
      </c>
      <c r="E71" s="6">
        <f t="shared" ref="E71:E77" si="6">IF(C71&gt;0,(D71-C71)/C71,"-")</f>
        <v>1.4193548387096775</v>
      </c>
    </row>
    <row r="72" spans="2:10" ht="20.100000000000001" customHeight="1" thickBot="1" x14ac:dyDescent="0.25">
      <c r="B72" s="4" t="s">
        <v>43</v>
      </c>
      <c r="C72" s="5">
        <v>2</v>
      </c>
      <c r="D72" s="5">
        <v>2</v>
      </c>
      <c r="E72" s="6">
        <f t="shared" si="6"/>
        <v>0</v>
      </c>
    </row>
    <row r="73" spans="2:10" ht="20.100000000000001" customHeight="1" thickBot="1" x14ac:dyDescent="0.25">
      <c r="B73" s="4" t="s">
        <v>46</v>
      </c>
      <c r="C73" s="5">
        <v>566</v>
      </c>
      <c r="D73" s="5">
        <v>362</v>
      </c>
      <c r="E73" s="6">
        <f t="shared" si="6"/>
        <v>-0.36042402826855124</v>
      </c>
    </row>
    <row r="74" spans="2:10" ht="20.100000000000001" customHeight="1" thickBot="1" x14ac:dyDescent="0.25">
      <c r="B74" s="4" t="s">
        <v>47</v>
      </c>
      <c r="C74" s="5">
        <v>62</v>
      </c>
      <c r="D74" s="5">
        <v>212</v>
      </c>
      <c r="E74" s="6">
        <f t="shared" si="6"/>
        <v>2.4193548387096775</v>
      </c>
    </row>
    <row r="75" spans="2:10" ht="20.100000000000001" customHeight="1" thickBot="1" x14ac:dyDescent="0.25">
      <c r="B75" s="4" t="s">
        <v>48</v>
      </c>
      <c r="C75" s="5">
        <v>17</v>
      </c>
      <c r="D75" s="5">
        <v>30</v>
      </c>
      <c r="E75" s="6">
        <f t="shared" si="6"/>
        <v>0.76470588235294112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11</v>
      </c>
      <c r="D90" s="5">
        <v>72</v>
      </c>
      <c r="E90" s="6">
        <f>IF(C90&gt;0,(D90-C90)/C90,"-")</f>
        <v>5.5454545454545459</v>
      </c>
    </row>
    <row r="91" spans="2:5" ht="29.25" thickBot="1" x14ac:dyDescent="0.25">
      <c r="B91" s="4" t="s">
        <v>52</v>
      </c>
      <c r="C91" s="5">
        <v>9</v>
      </c>
      <c r="D91" s="5">
        <v>51</v>
      </c>
      <c r="E91" s="6">
        <f t="shared" ref="E91:E93" si="7">IF(C91&gt;0,(D91-C91)/C91,"-")</f>
        <v>4.666666666666667</v>
      </c>
    </row>
    <row r="92" spans="2:5" ht="29.25" customHeight="1" thickBot="1" x14ac:dyDescent="0.25">
      <c r="B92" s="4" t="s">
        <v>53</v>
      </c>
      <c r="C92" s="5">
        <v>10</v>
      </c>
      <c r="D92" s="5">
        <v>75</v>
      </c>
      <c r="E92" s="6">
        <f t="shared" si="7"/>
        <v>6.5</v>
      </c>
    </row>
    <row r="93" spans="2:5" ht="29.25" customHeight="1" thickBot="1" x14ac:dyDescent="0.25">
      <c r="B93" s="4" t="s">
        <v>54</v>
      </c>
      <c r="C93" s="6">
        <f>(C90+C91)/(C90+C91+C92)</f>
        <v>0.66666666666666663</v>
      </c>
      <c r="D93" s="6">
        <f>(D90+D91)/(D90+D91+D92)</f>
        <v>0.62121212121212122</v>
      </c>
      <c r="E93" s="6">
        <f t="shared" si="7"/>
        <v>-6.8181818181818121E-2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30</v>
      </c>
      <c r="D100" s="5">
        <v>201</v>
      </c>
      <c r="E100" s="6">
        <f>IF(C100&gt;0,(D100-C100)/C100,"-")</f>
        <v>5.7</v>
      </c>
    </row>
    <row r="101" spans="2:5" ht="20.100000000000001" customHeight="1" thickBot="1" x14ac:dyDescent="0.25">
      <c r="B101" s="4" t="s">
        <v>41</v>
      </c>
      <c r="C101" s="5">
        <v>20</v>
      </c>
      <c r="D101" s="5">
        <v>114</v>
      </c>
      <c r="E101" s="6">
        <f t="shared" ref="E101:E105" si="8">IF(C101&gt;0,(D101-C101)/C101,"-")</f>
        <v>4.7</v>
      </c>
    </row>
    <row r="102" spans="2:5" ht="20.100000000000001" customHeight="1" thickBot="1" x14ac:dyDescent="0.25">
      <c r="B102" s="4" t="s">
        <v>42</v>
      </c>
      <c r="C102" s="5">
        <v>0</v>
      </c>
      <c r="D102" s="5">
        <v>11</v>
      </c>
      <c r="E102" s="6" t="str">
        <f t="shared" si="8"/>
        <v>-</v>
      </c>
    </row>
    <row r="103" spans="2:5" ht="20.100000000000001" customHeight="1" thickBot="1" x14ac:dyDescent="0.25">
      <c r="B103" s="4" t="s">
        <v>98</v>
      </c>
      <c r="C103" s="6">
        <f>(C101+C102)/C100</f>
        <v>0.66666666666666663</v>
      </c>
      <c r="D103" s="6">
        <f>(D101+D102)/D100</f>
        <v>0.62189054726368154</v>
      </c>
      <c r="E103" s="6">
        <f t="shared" si="8"/>
        <v>-6.7164179104477639E-2</v>
      </c>
    </row>
    <row r="104" spans="2:5" ht="20.100000000000001" customHeight="1" thickBot="1" x14ac:dyDescent="0.25">
      <c r="B104" s="4" t="s">
        <v>39</v>
      </c>
      <c r="C104" s="6">
        <v>0.68965517241379315</v>
      </c>
      <c r="D104" s="6">
        <v>0.61290322580645162</v>
      </c>
      <c r="E104" s="6">
        <f t="shared" si="8"/>
        <v>-0.11129032258064521</v>
      </c>
    </row>
    <row r="105" spans="2:5" ht="20.100000000000001" customHeight="1" thickBot="1" x14ac:dyDescent="0.25">
      <c r="B105" s="4" t="s">
        <v>40</v>
      </c>
      <c r="C105" s="6">
        <v>0</v>
      </c>
      <c r="D105" s="6">
        <v>0.73333333333333328</v>
      </c>
      <c r="E105" s="6" t="str">
        <f t="shared" si="8"/>
        <v>-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33</v>
      </c>
      <c r="D112" s="5">
        <v>257</v>
      </c>
      <c r="E112" s="6">
        <f>IF(C112&gt;0,(D112-C112)/C112,"-")</f>
        <v>6.7878787878787881</v>
      </c>
    </row>
    <row r="113" spans="2:14" ht="15" thickBot="1" x14ac:dyDescent="0.25">
      <c r="B113" s="4" t="s">
        <v>56</v>
      </c>
      <c r="C113" s="5">
        <v>19</v>
      </c>
      <c r="D113" s="5">
        <v>172</v>
      </c>
      <c r="E113" s="6">
        <f t="shared" ref="E113:E114" si="9">IF(C113&gt;0,(D113-C113)/C113,"-")</f>
        <v>8.0526315789473681</v>
      </c>
    </row>
    <row r="114" spans="2:14" ht="15" thickBot="1" x14ac:dyDescent="0.25">
      <c r="B114" s="4" t="s">
        <v>57</v>
      </c>
      <c r="C114" s="5">
        <v>14</v>
      </c>
      <c r="D114" s="5">
        <v>85</v>
      </c>
      <c r="E114" s="6">
        <f t="shared" si="9"/>
        <v>5.0714285714285712</v>
      </c>
    </row>
    <row r="115" spans="2:14" x14ac:dyDescent="0.2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4" x14ac:dyDescent="0.2">
      <c r="B116" s="22"/>
      <c r="C116" s="22"/>
      <c r="D116" s="22"/>
      <c r="E116" s="22"/>
      <c r="F116" s="22"/>
      <c r="G116" s="22"/>
      <c r="H116" s="22"/>
      <c r="I116" s="22"/>
      <c r="J116" s="22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</v>
      </c>
      <c r="D128" s="10">
        <v>0</v>
      </c>
      <c r="E128" s="10">
        <v>0</v>
      </c>
      <c r="F128" s="10">
        <v>1</v>
      </c>
      <c r="G128" s="10">
        <v>1</v>
      </c>
      <c r="H128" s="10">
        <v>0</v>
      </c>
      <c r="I128" s="10">
        <v>0</v>
      </c>
      <c r="J128" s="10">
        <v>1</v>
      </c>
      <c r="K128" s="6">
        <f>IF(C128=0,"-",(G128-C128)/C128)</f>
        <v>0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0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0</v>
      </c>
      <c r="E133" s="10">
        <v>0</v>
      </c>
      <c r="F133" s="10">
        <v>1</v>
      </c>
      <c r="G133" s="10">
        <v>1</v>
      </c>
      <c r="H133" s="10">
        <v>0</v>
      </c>
      <c r="I133" s="10">
        <v>0</v>
      </c>
      <c r="J133" s="10">
        <v>1</v>
      </c>
      <c r="K133" s="6">
        <f t="shared" si="11"/>
        <v>0</v>
      </c>
      <c r="L133" s="6" t="str">
        <f t="shared" si="10"/>
        <v>-</v>
      </c>
      <c r="M133" s="6" t="str">
        <f t="shared" si="10"/>
        <v>-</v>
      </c>
      <c r="N133" s="6">
        <f t="shared" si="10"/>
        <v>0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1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>
        <f>IF(OR(C134="-",G134="-"),"-",(G134-C134)/C134)</f>
        <v>0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0</v>
      </c>
      <c r="D143" s="10">
        <v>0</v>
      </c>
      <c r="E143" s="10">
        <v>0</v>
      </c>
      <c r="F143" s="10">
        <v>0</v>
      </c>
      <c r="G143" s="10">
        <v>2</v>
      </c>
      <c r="H143" s="10">
        <v>0</v>
      </c>
      <c r="I143" s="10">
        <v>2</v>
      </c>
      <c r="J143" s="10">
        <v>4</v>
      </c>
      <c r="K143" s="6" t="str">
        <f>IF(C143=0,"-",(G143-C143)/C143)</f>
        <v>-</v>
      </c>
      <c r="L143" s="6" t="str">
        <f t="shared" ref="L143:N147" si="15">IF(D143=0,"-",(H143-D143)/D143)</f>
        <v>-</v>
      </c>
      <c r="M143" s="6" t="str">
        <f t="shared" si="15"/>
        <v>-</v>
      </c>
      <c r="N143" s="6" t="str">
        <f t="shared" si="15"/>
        <v>-</v>
      </c>
    </row>
    <row r="144" spans="2:14" ht="15" thickBot="1" x14ac:dyDescent="0.25">
      <c r="B144" s="4" t="s">
        <v>72</v>
      </c>
      <c r="C144" s="10">
        <v>6</v>
      </c>
      <c r="D144" s="10">
        <v>0</v>
      </c>
      <c r="E144" s="10">
        <v>2</v>
      </c>
      <c r="F144" s="10">
        <v>8</v>
      </c>
      <c r="G144" s="10">
        <v>2</v>
      </c>
      <c r="H144" s="10">
        <v>0</v>
      </c>
      <c r="I144" s="10">
        <v>0</v>
      </c>
      <c r="J144" s="10">
        <v>2</v>
      </c>
      <c r="K144" s="6">
        <f t="shared" ref="K144:K147" si="16">IF(C144=0,"-",(G144-C144)/C144)</f>
        <v>-0.66666666666666663</v>
      </c>
      <c r="L144" s="6" t="str">
        <f t="shared" si="15"/>
        <v>-</v>
      </c>
      <c r="M144" s="6">
        <f t="shared" si="15"/>
        <v>-1</v>
      </c>
      <c r="N144" s="6">
        <f t="shared" si="15"/>
        <v>-0.75</v>
      </c>
    </row>
    <row r="145" spans="2:14" ht="15" thickBot="1" x14ac:dyDescent="0.25">
      <c r="B145" s="4" t="s">
        <v>73</v>
      </c>
      <c r="C145" s="10">
        <v>18</v>
      </c>
      <c r="D145" s="10">
        <v>0</v>
      </c>
      <c r="E145" s="10">
        <v>5</v>
      </c>
      <c r="F145" s="10">
        <v>23</v>
      </c>
      <c r="G145" s="10">
        <v>28</v>
      </c>
      <c r="H145" s="10">
        <v>0</v>
      </c>
      <c r="I145" s="10">
        <v>6</v>
      </c>
      <c r="J145" s="10">
        <v>34</v>
      </c>
      <c r="K145" s="6">
        <f t="shared" si="16"/>
        <v>0.55555555555555558</v>
      </c>
      <c r="L145" s="6" t="str">
        <f t="shared" si="15"/>
        <v>-</v>
      </c>
      <c r="M145" s="6">
        <f t="shared" si="15"/>
        <v>0.2</v>
      </c>
      <c r="N145" s="6">
        <f t="shared" si="15"/>
        <v>0.47826086956521741</v>
      </c>
    </row>
    <row r="146" spans="2:14" ht="15" thickBot="1" x14ac:dyDescent="0.25">
      <c r="B146" s="4" t="s">
        <v>74</v>
      </c>
      <c r="C146" s="10">
        <v>3</v>
      </c>
      <c r="D146" s="10">
        <v>0</v>
      </c>
      <c r="E146" s="10">
        <v>2</v>
      </c>
      <c r="F146" s="10">
        <v>5</v>
      </c>
      <c r="G146" s="10">
        <v>1</v>
      </c>
      <c r="H146" s="10">
        <v>0</v>
      </c>
      <c r="I146" s="10">
        <v>0</v>
      </c>
      <c r="J146" s="10">
        <v>1</v>
      </c>
      <c r="K146" s="6">
        <f t="shared" si="16"/>
        <v>-0.66666666666666663</v>
      </c>
      <c r="L146" s="6" t="str">
        <f t="shared" si="15"/>
        <v>-</v>
      </c>
      <c r="M146" s="6">
        <f t="shared" si="15"/>
        <v>-1</v>
      </c>
      <c r="N146" s="6">
        <f t="shared" si="15"/>
        <v>-0.8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27</v>
      </c>
      <c r="D148" s="10">
        <v>0</v>
      </c>
      <c r="E148" s="10">
        <v>9</v>
      </c>
      <c r="F148" s="10">
        <v>36</v>
      </c>
      <c r="G148" s="10">
        <v>33</v>
      </c>
      <c r="H148" s="10">
        <v>0</v>
      </c>
      <c r="I148" s="10">
        <v>8</v>
      </c>
      <c r="J148" s="10">
        <v>41</v>
      </c>
      <c r="K148" s="6">
        <f t="shared" ref="K148" si="17">IF(C148=0,"-",(G148-C148)/C148)</f>
        <v>0.22222222222222221</v>
      </c>
      <c r="L148" s="6" t="str">
        <f t="shared" ref="L148" si="18">IF(D148=0,"-",(H148-D148)/D148)</f>
        <v>-</v>
      </c>
      <c r="M148" s="6">
        <f t="shared" ref="M148" si="19">IF(E148=0,"-",(I148-E148)/E148)</f>
        <v>-0.1111111111111111</v>
      </c>
      <c r="N148" s="6">
        <f t="shared" ref="N148" si="20">IF(F148=0,"-",(J148-F148)/F148)</f>
        <v>0.1388888888888889</v>
      </c>
    </row>
    <row r="149" spans="2:14" ht="29.25" thickBot="1" x14ac:dyDescent="0.25">
      <c r="B149" s="7" t="s">
        <v>76</v>
      </c>
      <c r="C149" s="6" t="str">
        <f t="shared" ref="C149:J150" si="21">IF(C143=0,"-",(C143/(C143+C145)))</f>
        <v>-</v>
      </c>
      <c r="D149" s="6" t="str">
        <f t="shared" si="21"/>
        <v>-</v>
      </c>
      <c r="E149" s="6" t="str">
        <f t="shared" si="21"/>
        <v>-</v>
      </c>
      <c r="F149" s="6" t="str">
        <f t="shared" si="21"/>
        <v>-</v>
      </c>
      <c r="G149" s="6">
        <f t="shared" si="21"/>
        <v>6.6666666666666666E-2</v>
      </c>
      <c r="H149" s="6" t="str">
        <f t="shared" si="21"/>
        <v>-</v>
      </c>
      <c r="I149" s="6">
        <f t="shared" si="21"/>
        <v>0.25</v>
      </c>
      <c r="J149" s="6">
        <f t="shared" si="21"/>
        <v>0.10526315789473684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>
        <f t="shared" si="21"/>
        <v>0.66666666666666663</v>
      </c>
      <c r="D150" s="6" t="str">
        <f t="shared" si="21"/>
        <v>-</v>
      </c>
      <c r="E150" s="6">
        <f t="shared" si="21"/>
        <v>0.5</v>
      </c>
      <c r="F150" s="6">
        <f t="shared" si="21"/>
        <v>0.61538461538461542</v>
      </c>
      <c r="G150" s="6">
        <f t="shared" si="21"/>
        <v>0.66666666666666663</v>
      </c>
      <c r="H150" s="6" t="str">
        <f t="shared" si="21"/>
        <v>-</v>
      </c>
      <c r="I150" s="6" t="str">
        <f t="shared" si="21"/>
        <v>-</v>
      </c>
      <c r="J150" s="6">
        <f t="shared" si="21"/>
        <v>0.66666666666666663</v>
      </c>
      <c r="K150" s="6">
        <f>IF(OR(C150="-",G150="-"),"-",(G150-C150)/C150)</f>
        <v>0</v>
      </c>
      <c r="L150" s="6" t="str">
        <f t="shared" si="22"/>
        <v>-</v>
      </c>
      <c r="M150" s="6" t="str">
        <f t="shared" si="22"/>
        <v>-</v>
      </c>
      <c r="N150" s="6">
        <f t="shared" si="22"/>
        <v>8.3333333333333218E-2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21</v>
      </c>
      <c r="D157" s="19">
        <v>21</v>
      </c>
      <c r="E157" s="18">
        <f>IF(C157=0,"-",(D157-C157)/C157)</f>
        <v>0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5</v>
      </c>
      <c r="D158" s="19">
        <v>1</v>
      </c>
      <c r="E158" s="18">
        <f t="shared" ref="E158:E159" si="23">IF(C158=0,"-",(D158-C158)/C158)</f>
        <v>-0.8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1</v>
      </c>
      <c r="D159" s="19">
        <v>1</v>
      </c>
      <c r="E159" s="18">
        <f t="shared" si="23"/>
        <v>0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0.77777777777777779</v>
      </c>
      <c r="D160" s="18">
        <f>IF(D157=0,"-",D157/(D157+D158+D159))</f>
        <v>0.91304347826086951</v>
      </c>
      <c r="E160" s="18">
        <f>IF(OR(C160="-",D160="-"),"-",(D160-C160)/C160)</f>
        <v>0.17391304347826078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</v>
      </c>
      <c r="D166" s="5">
        <v>1</v>
      </c>
      <c r="E166" s="6">
        <f t="shared" ref="E166:E168" si="24">IF(C166=0,"-",(D166-C166)/C166)</f>
        <v>0</v>
      </c>
    </row>
    <row r="167" spans="2:14" ht="20.100000000000001" customHeight="1" thickBot="1" x14ac:dyDescent="0.25">
      <c r="B167" s="4" t="s">
        <v>41</v>
      </c>
      <c r="C167" s="5">
        <v>1</v>
      </c>
      <c r="D167" s="5">
        <v>1</v>
      </c>
      <c r="E167" s="6">
        <f t="shared" si="24"/>
        <v>0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1</v>
      </c>
      <c r="E169" s="6">
        <f t="shared" ref="E169:E171" si="25">IF(OR(C169="-",D169="-"),"-",(D169-C169)/C169)</f>
        <v>0</v>
      </c>
    </row>
    <row r="170" spans="2:14" ht="20.100000000000001" customHeight="1" thickBot="1" x14ac:dyDescent="0.25">
      <c r="B170" s="4" t="s">
        <v>39</v>
      </c>
      <c r="C170" s="6">
        <v>1</v>
      </c>
      <c r="D170" s="6">
        <v>1</v>
      </c>
      <c r="E170" s="6">
        <f t="shared" si="25"/>
        <v>0</v>
      </c>
    </row>
    <row r="171" spans="2:14" ht="20.100000000000001" customHeight="1" thickBot="1" x14ac:dyDescent="0.25">
      <c r="B171" s="4" t="s">
        <v>40</v>
      </c>
      <c r="C171" s="6" t="s">
        <v>104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10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10" ht="15" thickBot="1" x14ac:dyDescent="0.25">
      <c r="B178" s="15" t="s">
        <v>81</v>
      </c>
      <c r="C178" s="5">
        <v>6</v>
      </c>
      <c r="D178" s="5">
        <v>12</v>
      </c>
      <c r="E178" s="6">
        <f>IF(C178=0,"-",(D178-C178)/C178)</f>
        <v>1</v>
      </c>
      <c r="H178" s="13"/>
    </row>
    <row r="179" spans="2:10" ht="15" thickBot="1" x14ac:dyDescent="0.25">
      <c r="B179" s="4" t="s">
        <v>43</v>
      </c>
      <c r="C179" s="5">
        <v>3</v>
      </c>
      <c r="D179" s="5">
        <v>4</v>
      </c>
      <c r="E179" s="6">
        <f t="shared" ref="E179:E185" si="26">IF(C179=0,"-",(D179-C179)/C179)</f>
        <v>0.33333333333333331</v>
      </c>
      <c r="H179" s="13"/>
    </row>
    <row r="180" spans="2:10" ht="15" thickBot="1" x14ac:dyDescent="0.25">
      <c r="B180" s="4" t="s">
        <v>47</v>
      </c>
      <c r="C180" s="5">
        <v>2</v>
      </c>
      <c r="D180" s="5">
        <v>8</v>
      </c>
      <c r="E180" s="6">
        <f t="shared" si="26"/>
        <v>3</v>
      </c>
      <c r="H180" s="13"/>
    </row>
    <row r="181" spans="2:10" ht="15" thickBot="1" x14ac:dyDescent="0.25">
      <c r="B181" s="4" t="s">
        <v>78</v>
      </c>
      <c r="C181" s="5">
        <v>1</v>
      </c>
      <c r="D181" s="5">
        <v>0</v>
      </c>
      <c r="E181" s="6">
        <f t="shared" si="26"/>
        <v>-1</v>
      </c>
      <c r="H181" s="13"/>
    </row>
    <row r="182" spans="2:10" ht="15" thickBot="1" x14ac:dyDescent="0.25">
      <c r="B182" s="15" t="s">
        <v>79</v>
      </c>
      <c r="C182" s="5">
        <v>36</v>
      </c>
      <c r="D182" s="5">
        <v>40</v>
      </c>
      <c r="E182" s="6">
        <f t="shared" si="26"/>
        <v>0.1111111111111111</v>
      </c>
      <c r="H182" s="13"/>
    </row>
    <row r="183" spans="2:10" ht="15" thickBot="1" x14ac:dyDescent="0.25">
      <c r="B183" s="4" t="s">
        <v>47</v>
      </c>
      <c r="C183" s="5">
        <v>27</v>
      </c>
      <c r="D183" s="5">
        <v>32</v>
      </c>
      <c r="E183" s="6">
        <f t="shared" si="26"/>
        <v>0.18518518518518517</v>
      </c>
      <c r="H183" s="13"/>
    </row>
    <row r="184" spans="2:10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10" ht="15" thickBot="1" x14ac:dyDescent="0.25">
      <c r="B185" s="4" t="s">
        <v>80</v>
      </c>
      <c r="C185" s="5">
        <v>9</v>
      </c>
      <c r="D185" s="5">
        <v>8</v>
      </c>
      <c r="E185" s="6">
        <f t="shared" si="26"/>
        <v>-0.1111111111111111</v>
      </c>
      <c r="H185" s="13"/>
    </row>
    <row r="186" spans="2:10" x14ac:dyDescent="0.2"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2:10" x14ac:dyDescent="0.2">
      <c r="B187" s="23"/>
      <c r="C187" s="23"/>
      <c r="D187" s="23"/>
      <c r="E187" s="23"/>
      <c r="F187" s="23"/>
      <c r="G187" s="23"/>
      <c r="H187" s="23"/>
      <c r="I187" s="23"/>
      <c r="J187" s="23"/>
    </row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0</v>
      </c>
      <c r="E197" s="6">
        <f t="shared" ref="E197:E200" si="27">IF(C197=0,"-",(D197-C197)/C197)</f>
        <v>-1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0</v>
      </c>
      <c r="E199" s="6">
        <f t="shared" si="27"/>
        <v>-1</v>
      </c>
    </row>
    <row r="200" spans="2:5" ht="15" thickBot="1" x14ac:dyDescent="0.25">
      <c r="B200" s="4" t="s">
        <v>85</v>
      </c>
      <c r="C200" s="5">
        <v>1</v>
      </c>
      <c r="D200" s="5">
        <v>0</v>
      </c>
      <c r="E200" s="6">
        <f t="shared" si="27"/>
        <v>-1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0</v>
      </c>
      <c r="E208" s="6">
        <f t="shared" si="28"/>
        <v>-1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0</v>
      </c>
      <c r="E209" s="6">
        <f t="shared" si="28"/>
        <v>-1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0</v>
      </c>
      <c r="D221" s="5">
        <v>0</v>
      </c>
      <c r="E221" s="6" t="str">
        <f t="shared" ref="E221:E223" si="30">IF(C221=0,"-",(D221-C221)/C221)</f>
        <v>-</v>
      </c>
    </row>
    <row r="222" spans="2:5" ht="15" thickBot="1" x14ac:dyDescent="0.25">
      <c r="B222" s="16" t="s">
        <v>92</v>
      </c>
      <c r="C222" s="5">
        <v>1</v>
      </c>
      <c r="D222" s="5">
        <v>0</v>
      </c>
      <c r="E222" s="6">
        <f t="shared" si="30"/>
        <v>-1</v>
      </c>
    </row>
    <row r="223" spans="2:5" ht="15" thickBot="1" x14ac:dyDescent="0.25">
      <c r="B223" s="16" t="s">
        <v>93</v>
      </c>
      <c r="C223" s="5">
        <v>0</v>
      </c>
      <c r="D223" s="5">
        <v>0</v>
      </c>
      <c r="E223" s="6" t="str">
        <f t="shared" si="30"/>
        <v>-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1371</v>
      </c>
      <c r="D14" s="5">
        <v>1574</v>
      </c>
      <c r="E14" s="6">
        <f>IF(C14&gt;0,(D14-C14)/C14)</f>
        <v>0.14806710430342815</v>
      </c>
    </row>
    <row r="15" spans="1:5" ht="20.100000000000001" customHeight="1" thickBot="1" x14ac:dyDescent="0.25">
      <c r="B15" s="4" t="s">
        <v>17</v>
      </c>
      <c r="C15" s="5">
        <v>1347</v>
      </c>
      <c r="D15" s="5">
        <v>1510</v>
      </c>
      <c r="E15" s="6">
        <f t="shared" ref="E15:E25" si="0">IF(C15&gt;0,(D15-C15)/C15)</f>
        <v>0.12100965107646622</v>
      </c>
    </row>
    <row r="16" spans="1:5" ht="20.100000000000001" customHeight="1" thickBot="1" x14ac:dyDescent="0.25">
      <c r="B16" s="4" t="s">
        <v>18</v>
      </c>
      <c r="C16" s="5">
        <v>754</v>
      </c>
      <c r="D16" s="5">
        <v>891</v>
      </c>
      <c r="E16" s="6">
        <f t="shared" si="0"/>
        <v>0.1816976127320955</v>
      </c>
    </row>
    <row r="17" spans="2:5" ht="20.100000000000001" customHeight="1" thickBot="1" x14ac:dyDescent="0.25">
      <c r="B17" s="4" t="s">
        <v>19</v>
      </c>
      <c r="C17" s="5">
        <v>593</v>
      </c>
      <c r="D17" s="5">
        <v>619</v>
      </c>
      <c r="E17" s="6">
        <f t="shared" si="0"/>
        <v>4.3844856661045532E-2</v>
      </c>
    </row>
    <row r="18" spans="2:5" ht="20.100000000000001" customHeight="1" thickBot="1" x14ac:dyDescent="0.25">
      <c r="B18" s="4" t="s">
        <v>100</v>
      </c>
      <c r="C18" s="5">
        <v>8</v>
      </c>
      <c r="D18" s="5">
        <v>10</v>
      </c>
      <c r="E18" s="6">
        <f>IF(C18=0,"-",(D18-C18)/C18)</f>
        <v>0.25</v>
      </c>
    </row>
    <row r="19" spans="2:5" ht="20.100000000000001" customHeight="1" thickBot="1" x14ac:dyDescent="0.25">
      <c r="B19" s="4" t="s">
        <v>101</v>
      </c>
      <c r="C19" s="5">
        <v>1</v>
      </c>
      <c r="D19" s="5">
        <v>3</v>
      </c>
      <c r="E19" s="6">
        <f>IF(C19=0,"-",(D19-C19)/C19)</f>
        <v>2</v>
      </c>
    </row>
    <row r="20" spans="2:5" ht="20.100000000000001" customHeight="1" thickBot="1" x14ac:dyDescent="0.25">
      <c r="B20" s="4" t="s">
        <v>20</v>
      </c>
      <c r="C20" s="6">
        <f>C17/C15</f>
        <v>0.44023756495916855</v>
      </c>
      <c r="D20" s="6">
        <f>D17/D15</f>
        <v>0.4099337748344371</v>
      </c>
      <c r="E20" s="6">
        <f t="shared" si="0"/>
        <v>-6.8835084819583905E-2</v>
      </c>
    </row>
    <row r="21" spans="2:5" ht="30" customHeight="1" thickBot="1" x14ac:dyDescent="0.25">
      <c r="B21" s="4" t="s">
        <v>23</v>
      </c>
      <c r="C21" s="5">
        <v>158</v>
      </c>
      <c r="D21" s="5">
        <v>152</v>
      </c>
      <c r="E21" s="6">
        <f t="shared" si="0"/>
        <v>-3.7974683544303799E-2</v>
      </c>
    </row>
    <row r="22" spans="2:5" ht="20.100000000000001" customHeight="1" thickBot="1" x14ac:dyDescent="0.25">
      <c r="B22" s="4" t="s">
        <v>24</v>
      </c>
      <c r="C22" s="5">
        <v>92</v>
      </c>
      <c r="D22" s="5">
        <v>90</v>
      </c>
      <c r="E22" s="6">
        <f t="shared" si="0"/>
        <v>-2.1739130434782608E-2</v>
      </c>
    </row>
    <row r="23" spans="2:5" ht="20.100000000000001" customHeight="1" thickBot="1" x14ac:dyDescent="0.25">
      <c r="B23" s="4" t="s">
        <v>25</v>
      </c>
      <c r="C23" s="5">
        <v>66</v>
      </c>
      <c r="D23" s="5">
        <v>62</v>
      </c>
      <c r="E23" s="6">
        <f t="shared" si="0"/>
        <v>-6.0606060606060608E-2</v>
      </c>
    </row>
    <row r="24" spans="2:5" ht="20.100000000000001" customHeight="1" thickBot="1" x14ac:dyDescent="0.25">
      <c r="B24" s="4" t="s">
        <v>21</v>
      </c>
      <c r="C24" s="6">
        <f>C23/C21</f>
        <v>0.41772151898734178</v>
      </c>
      <c r="D24" s="6">
        <f t="shared" ref="D24" si="1">D23/D21</f>
        <v>0.40789473684210525</v>
      </c>
      <c r="E24" s="6">
        <f t="shared" si="0"/>
        <v>-2.3524720893141979E-2</v>
      </c>
    </row>
    <row r="25" spans="2:5" ht="20.100000000000001" customHeight="1" thickBot="1" x14ac:dyDescent="0.25">
      <c r="B25" s="7" t="s">
        <v>26</v>
      </c>
      <c r="C25" s="6">
        <v>0.22937615475653261</v>
      </c>
      <c r="D25" s="6">
        <v>0.2569080184225167</v>
      </c>
      <c r="E25" s="6">
        <f t="shared" si="0"/>
        <v>0.12002931906852879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328</v>
      </c>
      <c r="D34" s="5">
        <v>239</v>
      </c>
      <c r="E34" s="6">
        <f>IF(C34&gt;0,(D34-C34)/C34,"-")</f>
        <v>-0.27134146341463417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261</v>
      </c>
      <c r="D36" s="5">
        <v>179</v>
      </c>
      <c r="E36" s="6">
        <f t="shared" si="2"/>
        <v>-0.31417624521072796</v>
      </c>
    </row>
    <row r="37" spans="2:5" ht="20.100000000000001" customHeight="1" thickBot="1" x14ac:dyDescent="0.25">
      <c r="B37" s="4" t="s">
        <v>30</v>
      </c>
      <c r="C37" s="5">
        <v>67</v>
      </c>
      <c r="D37" s="5">
        <v>60</v>
      </c>
      <c r="E37" s="6">
        <f t="shared" si="2"/>
        <v>-0.1044776119402985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148</v>
      </c>
      <c r="D44" s="5">
        <v>237</v>
      </c>
      <c r="E44" s="6">
        <f>IF(C44&gt;0,(D44-C44)/C44,"-")</f>
        <v>0.60135135135135132</v>
      </c>
    </row>
    <row r="45" spans="2:5" ht="20.100000000000001" customHeight="1" thickBot="1" x14ac:dyDescent="0.25">
      <c r="B45" s="4" t="s">
        <v>34</v>
      </c>
      <c r="C45" s="5">
        <v>4</v>
      </c>
      <c r="D45" s="5">
        <v>11</v>
      </c>
      <c r="E45" s="6">
        <f t="shared" ref="E45:E51" si="3">IF(C45&gt;0,(D45-C45)/C45,"-")</f>
        <v>1.75</v>
      </c>
    </row>
    <row r="46" spans="2:5" ht="20.100000000000001" customHeight="1" thickBot="1" x14ac:dyDescent="0.25">
      <c r="B46" s="4" t="s">
        <v>31</v>
      </c>
      <c r="C46" s="5">
        <v>10</v>
      </c>
      <c r="D46" s="5">
        <v>18</v>
      </c>
      <c r="E46" s="6">
        <f t="shared" si="3"/>
        <v>0.8</v>
      </c>
    </row>
    <row r="47" spans="2:5" ht="20.100000000000001" customHeight="1" thickBot="1" x14ac:dyDescent="0.25">
      <c r="B47" s="4" t="s">
        <v>32</v>
      </c>
      <c r="C47" s="5">
        <v>530</v>
      </c>
      <c r="D47" s="5">
        <v>594</v>
      </c>
      <c r="E47" s="6">
        <f t="shared" si="3"/>
        <v>0.12075471698113208</v>
      </c>
    </row>
    <row r="48" spans="2:5" ht="20.100000000000001" customHeight="1" thickBot="1" x14ac:dyDescent="0.25">
      <c r="B48" s="4" t="s">
        <v>35</v>
      </c>
      <c r="C48" s="5">
        <v>92</v>
      </c>
      <c r="D48" s="5">
        <v>172</v>
      </c>
      <c r="E48" s="6">
        <f t="shared" si="3"/>
        <v>0.86956521739130432</v>
      </c>
    </row>
    <row r="49" spans="2:5" ht="20.100000000000001" customHeight="1" thickBot="1" x14ac:dyDescent="0.25">
      <c r="B49" s="4" t="s">
        <v>67</v>
      </c>
      <c r="C49" s="5">
        <v>190</v>
      </c>
      <c r="D49" s="5">
        <v>315</v>
      </c>
      <c r="E49" s="6">
        <f t="shared" si="3"/>
        <v>0.65789473684210531</v>
      </c>
    </row>
    <row r="50" spans="2:5" ht="20.100000000000001" customHeight="1" collapsed="1" thickBot="1" x14ac:dyDescent="0.25">
      <c r="B50" s="4" t="s">
        <v>36</v>
      </c>
      <c r="C50" s="6">
        <f>C44/(C44+C45)</f>
        <v>0.97368421052631582</v>
      </c>
      <c r="D50" s="6">
        <f>D44/(D44+D45)</f>
        <v>0.95564516129032262</v>
      </c>
      <c r="E50" s="6">
        <f t="shared" si="3"/>
        <v>-1.8526591107236257E-2</v>
      </c>
    </row>
    <row r="51" spans="2:5" ht="20.100000000000001" customHeight="1" thickBot="1" x14ac:dyDescent="0.25">
      <c r="B51" s="4" t="s">
        <v>37</v>
      </c>
      <c r="C51" s="6">
        <f>C47/(C46+C47)</f>
        <v>0.98148148148148151</v>
      </c>
      <c r="D51" s="6">
        <f t="shared" ref="D51" si="4">D47/(D46+D47)</f>
        <v>0.97058823529411764</v>
      </c>
      <c r="E51" s="6">
        <f t="shared" si="3"/>
        <v>-1.1098779134295264E-2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152</v>
      </c>
      <c r="D58" s="5">
        <v>248</v>
      </c>
      <c r="E58" s="6">
        <f>IF(C58&gt;0,(D58-C58)/C58,"-")</f>
        <v>0.63157894736842102</v>
      </c>
    </row>
    <row r="59" spans="2:5" ht="20.100000000000001" customHeight="1" thickBot="1" x14ac:dyDescent="0.25">
      <c r="B59" s="4" t="s">
        <v>41</v>
      </c>
      <c r="C59" s="5">
        <v>95</v>
      </c>
      <c r="D59" s="5">
        <v>142</v>
      </c>
      <c r="E59" s="6">
        <f t="shared" ref="E59:E63" si="5">IF(C59&gt;0,(D59-C59)/C59,"-")</f>
        <v>0.49473684210526314</v>
      </c>
    </row>
    <row r="60" spans="2:5" ht="20.100000000000001" customHeight="1" thickBot="1" x14ac:dyDescent="0.25">
      <c r="B60" s="4" t="s">
        <v>42</v>
      </c>
      <c r="C60" s="5">
        <v>53</v>
      </c>
      <c r="D60" s="5">
        <v>95</v>
      </c>
      <c r="E60" s="6">
        <f t="shared" si="5"/>
        <v>0.79245283018867929</v>
      </c>
    </row>
    <row r="61" spans="2:5" ht="20.100000000000001" customHeight="1" collapsed="1" thickBot="1" x14ac:dyDescent="0.25">
      <c r="B61" s="4" t="s">
        <v>98</v>
      </c>
      <c r="C61" s="6">
        <f>(C59+C60)/C58</f>
        <v>0.97368421052631582</v>
      </c>
      <c r="D61" s="6">
        <f>(D59+D60)/D58</f>
        <v>0.95564516129032262</v>
      </c>
      <c r="E61" s="6">
        <f t="shared" si="5"/>
        <v>-1.8526591107236257E-2</v>
      </c>
    </row>
    <row r="62" spans="2:5" ht="20.100000000000001" customHeight="1" thickBot="1" x14ac:dyDescent="0.25">
      <c r="B62" s="4" t="s">
        <v>39</v>
      </c>
      <c r="C62" s="6">
        <v>0.96938775510204078</v>
      </c>
      <c r="D62" s="6">
        <v>0.95302013422818788</v>
      </c>
      <c r="E62" s="6">
        <f t="shared" si="5"/>
        <v>-1.6884493111974576E-2</v>
      </c>
    </row>
    <row r="63" spans="2:5" ht="20.100000000000001" customHeight="1" thickBot="1" x14ac:dyDescent="0.25">
      <c r="B63" s="4" t="s">
        <v>40</v>
      </c>
      <c r="C63" s="6">
        <v>0.98148148148148151</v>
      </c>
      <c r="D63" s="6">
        <v>0.95959595959595956</v>
      </c>
      <c r="E63" s="6">
        <f t="shared" si="5"/>
        <v>-2.2298456260720478E-2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1024</v>
      </c>
      <c r="D70" s="5">
        <v>1247</v>
      </c>
      <c r="E70" s="6">
        <f>IF(C70&gt;0,(D70-C70)/C70,"-")</f>
        <v>0.2177734375</v>
      </c>
    </row>
    <row r="71" spans="2:10" ht="20.100000000000001" customHeight="1" thickBot="1" x14ac:dyDescent="0.25">
      <c r="B71" s="4" t="s">
        <v>45</v>
      </c>
      <c r="C71" s="5">
        <v>314</v>
      </c>
      <c r="D71" s="5">
        <v>555</v>
      </c>
      <c r="E71" s="6">
        <f t="shared" ref="E71:E77" si="6">IF(C71&gt;0,(D71-C71)/C71,"-")</f>
        <v>0.76751592356687903</v>
      </c>
    </row>
    <row r="72" spans="2:10" ht="20.100000000000001" customHeight="1" thickBot="1" x14ac:dyDescent="0.25">
      <c r="B72" s="4" t="s">
        <v>43</v>
      </c>
      <c r="C72" s="5">
        <v>2</v>
      </c>
      <c r="D72" s="5">
        <v>1</v>
      </c>
      <c r="E72" s="6">
        <f t="shared" si="6"/>
        <v>-0.5</v>
      </c>
    </row>
    <row r="73" spans="2:10" ht="20.100000000000001" customHeight="1" thickBot="1" x14ac:dyDescent="0.25">
      <c r="B73" s="4" t="s">
        <v>46</v>
      </c>
      <c r="C73" s="5">
        <v>543</v>
      </c>
      <c r="D73" s="5">
        <v>436</v>
      </c>
      <c r="E73" s="6">
        <f t="shared" si="6"/>
        <v>-0.19705340699815838</v>
      </c>
    </row>
    <row r="74" spans="2:10" ht="20.100000000000001" customHeight="1" thickBot="1" x14ac:dyDescent="0.25">
      <c r="B74" s="4" t="s">
        <v>47</v>
      </c>
      <c r="C74" s="5">
        <v>132</v>
      </c>
      <c r="D74" s="5">
        <v>189</v>
      </c>
      <c r="E74" s="6">
        <f t="shared" si="6"/>
        <v>0.43181818181818182</v>
      </c>
    </row>
    <row r="75" spans="2:10" ht="20.100000000000001" customHeight="1" thickBot="1" x14ac:dyDescent="0.25">
      <c r="B75" s="4" t="s">
        <v>48</v>
      </c>
      <c r="C75" s="5">
        <v>33</v>
      </c>
      <c r="D75" s="5">
        <v>65</v>
      </c>
      <c r="E75" s="6">
        <f t="shared" si="6"/>
        <v>0.96969696969696972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1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36</v>
      </c>
      <c r="D90" s="5">
        <v>124</v>
      </c>
      <c r="E90" s="6">
        <f>IF(C90&gt;0,(D90-C90)/C90,"-")</f>
        <v>2.4444444444444446</v>
      </c>
    </row>
    <row r="91" spans="2:5" ht="29.25" thickBot="1" x14ac:dyDescent="0.25">
      <c r="B91" s="4" t="s">
        <v>52</v>
      </c>
      <c r="C91" s="5">
        <v>8</v>
      </c>
      <c r="D91" s="5">
        <v>43</v>
      </c>
      <c r="E91" s="6">
        <f t="shared" ref="E91:E93" si="7">IF(C91&gt;0,(D91-C91)/C91,"-")</f>
        <v>4.375</v>
      </c>
    </row>
    <row r="92" spans="2:5" ht="29.25" customHeight="1" thickBot="1" x14ac:dyDescent="0.25">
      <c r="B92" s="4" t="s">
        <v>53</v>
      </c>
      <c r="C92" s="5">
        <v>10</v>
      </c>
      <c r="D92" s="5">
        <v>57</v>
      </c>
      <c r="E92" s="6">
        <f t="shared" si="7"/>
        <v>4.7</v>
      </c>
    </row>
    <row r="93" spans="2:5" ht="29.25" customHeight="1" thickBot="1" x14ac:dyDescent="0.25">
      <c r="B93" s="4" t="s">
        <v>54</v>
      </c>
      <c r="C93" s="6">
        <f>(C90+C91)/(C90+C91+C92)</f>
        <v>0.81481481481481477</v>
      </c>
      <c r="D93" s="6">
        <f>(D90+D91)/(D90+D91+D92)</f>
        <v>0.7455357142857143</v>
      </c>
      <c r="E93" s="6">
        <f t="shared" si="7"/>
        <v>-8.5024350649350586E-2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54</v>
      </c>
      <c r="D100" s="5">
        <v>224</v>
      </c>
      <c r="E100" s="6">
        <f>IF(C100&gt;0,(D100-C100)/C100,"-")</f>
        <v>3.1481481481481484</v>
      </c>
    </row>
    <row r="101" spans="2:5" ht="20.100000000000001" customHeight="1" thickBot="1" x14ac:dyDescent="0.25">
      <c r="B101" s="4" t="s">
        <v>41</v>
      </c>
      <c r="C101" s="5">
        <v>30</v>
      </c>
      <c r="D101" s="5">
        <v>114</v>
      </c>
      <c r="E101" s="6">
        <f t="shared" ref="E101:E105" si="8">IF(C101&gt;0,(D101-C101)/C101,"-")</f>
        <v>2.8</v>
      </c>
    </row>
    <row r="102" spans="2:5" ht="20.100000000000001" customHeight="1" thickBot="1" x14ac:dyDescent="0.25">
      <c r="B102" s="4" t="s">
        <v>42</v>
      </c>
      <c r="C102" s="5">
        <v>14</v>
      </c>
      <c r="D102" s="5">
        <v>53</v>
      </c>
      <c r="E102" s="6">
        <f t="shared" si="8"/>
        <v>2.7857142857142856</v>
      </c>
    </row>
    <row r="103" spans="2:5" ht="20.100000000000001" customHeight="1" thickBot="1" x14ac:dyDescent="0.25">
      <c r="B103" s="4" t="s">
        <v>98</v>
      </c>
      <c r="C103" s="6">
        <f>(C101+C102)/C100</f>
        <v>0.81481481481481477</v>
      </c>
      <c r="D103" s="6">
        <f>(D101+D102)/D100</f>
        <v>0.7455357142857143</v>
      </c>
      <c r="E103" s="6">
        <f t="shared" si="8"/>
        <v>-8.5024350649350586E-2</v>
      </c>
    </row>
    <row r="104" spans="2:5" ht="20.100000000000001" customHeight="1" thickBot="1" x14ac:dyDescent="0.25">
      <c r="B104" s="4" t="s">
        <v>39</v>
      </c>
      <c r="C104" s="6">
        <v>0.83333333333333337</v>
      </c>
      <c r="D104" s="6">
        <v>0.79720279720279719</v>
      </c>
      <c r="E104" s="6">
        <f t="shared" si="8"/>
        <v>-4.3356643356643416E-2</v>
      </c>
    </row>
    <row r="105" spans="2:5" ht="20.100000000000001" customHeight="1" thickBot="1" x14ac:dyDescent="0.25">
      <c r="B105" s="4" t="s">
        <v>40</v>
      </c>
      <c r="C105" s="6">
        <v>0.77777777777777779</v>
      </c>
      <c r="D105" s="6">
        <v>0.65432098765432101</v>
      </c>
      <c r="E105" s="6">
        <f t="shared" si="8"/>
        <v>-0.15873015873015872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91</v>
      </c>
      <c r="D112" s="5">
        <v>272</v>
      </c>
      <c r="E112" s="6">
        <f>IF(C112&gt;0,(D112-C112)/C112,"-")</f>
        <v>1.9890109890109891</v>
      </c>
    </row>
    <row r="113" spans="2:14" ht="15" thickBot="1" x14ac:dyDescent="0.25">
      <c r="B113" s="4" t="s">
        <v>56</v>
      </c>
      <c r="C113" s="5">
        <v>86</v>
      </c>
      <c r="D113" s="5">
        <v>214</v>
      </c>
      <c r="E113" s="6">
        <f t="shared" ref="E113:E114" si="9">IF(C113&gt;0,(D113-C113)/C113,"-")</f>
        <v>1.4883720930232558</v>
      </c>
    </row>
    <row r="114" spans="2:14" ht="15" thickBot="1" x14ac:dyDescent="0.25">
      <c r="B114" s="4" t="s">
        <v>57</v>
      </c>
      <c r="C114" s="5">
        <v>5</v>
      </c>
      <c r="D114" s="5">
        <v>58</v>
      </c>
      <c r="E114" s="6">
        <f t="shared" si="9"/>
        <v>10.6</v>
      </c>
    </row>
    <row r="115" spans="2:14" x14ac:dyDescent="0.2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6" t="str">
        <f t="shared" si="11"/>
        <v>-</v>
      </c>
      <c r="L133" s="6" t="str">
        <f t="shared" si="10"/>
        <v>-</v>
      </c>
      <c r="M133" s="6" t="str">
        <f t="shared" si="10"/>
        <v>-</v>
      </c>
      <c r="N133" s="6" t="str">
        <f t="shared" si="10"/>
        <v>-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 t="str">
        <f t="shared" si="12"/>
        <v>-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1</v>
      </c>
      <c r="D143" s="10">
        <v>0</v>
      </c>
      <c r="E143" s="10">
        <v>0</v>
      </c>
      <c r="F143" s="10">
        <v>1</v>
      </c>
      <c r="G143" s="10">
        <v>1</v>
      </c>
      <c r="H143" s="10">
        <v>0</v>
      </c>
      <c r="I143" s="10">
        <v>0</v>
      </c>
      <c r="J143" s="10">
        <v>1</v>
      </c>
      <c r="K143" s="6">
        <f>IF(C143=0,"-",(G143-C143)/C143)</f>
        <v>0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0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19</v>
      </c>
      <c r="D145" s="10">
        <v>0</v>
      </c>
      <c r="E145" s="10">
        <v>0</v>
      </c>
      <c r="F145" s="10">
        <v>19</v>
      </c>
      <c r="G145" s="10">
        <v>5</v>
      </c>
      <c r="H145" s="10">
        <v>0</v>
      </c>
      <c r="I145" s="10">
        <v>2</v>
      </c>
      <c r="J145" s="10">
        <v>7</v>
      </c>
      <c r="K145" s="6">
        <f t="shared" si="16"/>
        <v>-0.73684210526315785</v>
      </c>
      <c r="L145" s="6" t="str">
        <f t="shared" si="15"/>
        <v>-</v>
      </c>
      <c r="M145" s="6" t="str">
        <f t="shared" si="15"/>
        <v>-</v>
      </c>
      <c r="N145" s="6">
        <f t="shared" si="15"/>
        <v>-0.63157894736842102</v>
      </c>
    </row>
    <row r="146" spans="2:14" ht="15" thickBot="1" x14ac:dyDescent="0.25">
      <c r="B146" s="4" t="s">
        <v>74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6" t="str">
        <f t="shared" si="16"/>
        <v>-</v>
      </c>
      <c r="L146" s="6" t="str">
        <f t="shared" si="15"/>
        <v>-</v>
      </c>
      <c r="M146" s="6" t="str">
        <f t="shared" si="15"/>
        <v>-</v>
      </c>
      <c r="N146" s="6" t="str">
        <f t="shared" si="15"/>
        <v>-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20</v>
      </c>
      <c r="D148" s="10">
        <v>0</v>
      </c>
      <c r="E148" s="10">
        <v>0</v>
      </c>
      <c r="F148" s="10">
        <v>20</v>
      </c>
      <c r="G148" s="10">
        <v>6</v>
      </c>
      <c r="H148" s="10">
        <v>0</v>
      </c>
      <c r="I148" s="10">
        <v>2</v>
      </c>
      <c r="J148" s="10">
        <v>8</v>
      </c>
      <c r="K148" s="6">
        <f t="shared" ref="K148" si="17">IF(C148=0,"-",(G148-C148)/C148)</f>
        <v>-0.7</v>
      </c>
      <c r="L148" s="6" t="str">
        <f t="shared" ref="L148" si="18">IF(D148=0,"-",(H148-D148)/D148)</f>
        <v>-</v>
      </c>
      <c r="M148" s="6" t="str">
        <f t="shared" ref="M148" si="19">IF(E148=0,"-",(I148-E148)/E148)</f>
        <v>-</v>
      </c>
      <c r="N148" s="6">
        <f t="shared" ref="N148" si="20">IF(F148=0,"-",(J148-F148)/F148)</f>
        <v>-0.6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0.05</v>
      </c>
      <c r="D149" s="6" t="str">
        <f t="shared" si="21"/>
        <v>-</v>
      </c>
      <c r="E149" s="6" t="str">
        <f t="shared" si="21"/>
        <v>-</v>
      </c>
      <c r="F149" s="6">
        <f t="shared" si="21"/>
        <v>0.05</v>
      </c>
      <c r="G149" s="6">
        <f t="shared" si="21"/>
        <v>0.16666666666666666</v>
      </c>
      <c r="H149" s="6" t="str">
        <f t="shared" si="21"/>
        <v>-</v>
      </c>
      <c r="I149" s="6" t="str">
        <f t="shared" si="21"/>
        <v>-</v>
      </c>
      <c r="J149" s="6">
        <f t="shared" si="21"/>
        <v>0.125</v>
      </c>
      <c r="K149" s="6">
        <f>IF(OR(C149="-",G149="-"),"-",(G149-C149)/C149)</f>
        <v>2.333333333333333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1.4999999999999998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19</v>
      </c>
      <c r="D157" s="19">
        <v>5</v>
      </c>
      <c r="E157" s="18">
        <f>IF(C157=0,"-",(D157-C157)/C157)</f>
        <v>-0.73684210526315785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1</v>
      </c>
      <c r="D158" s="19">
        <v>1</v>
      </c>
      <c r="E158" s="18">
        <f t="shared" ref="E158:E159" si="23">IF(C158=0,"-",(D158-C158)/C158)</f>
        <v>0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0.95</v>
      </c>
      <c r="D160" s="18">
        <f>IF(D157=0,"-",D157/(D157+D158+D159))</f>
        <v>0.83333333333333337</v>
      </c>
      <c r="E160" s="18">
        <f>IF(OR(C160="-",D160="-"),"-",(D160-C160)/C160)</f>
        <v>-0.12280701754385957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0</v>
      </c>
      <c r="D166" s="5">
        <v>0</v>
      </c>
      <c r="E166" s="6" t="str">
        <f>IF(C166=0,"-",(D166-C166)/C166)</f>
        <v>-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0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 t="str">
        <f>IF(C166=0,"-",(C167+C168)/C166)</f>
        <v>-</v>
      </c>
      <c r="D169" s="6" t="str">
        <f>IF(D166=0,"-",(D167+D168)/D166)</f>
        <v>-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 t="s">
        <v>104</v>
      </c>
      <c r="D170" s="6" t="s">
        <v>104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104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10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10" ht="15" thickBot="1" x14ac:dyDescent="0.25">
      <c r="B178" s="15" t="s">
        <v>81</v>
      </c>
      <c r="C178" s="5">
        <v>0</v>
      </c>
      <c r="D178" s="5">
        <v>3</v>
      </c>
      <c r="E178" s="6" t="str">
        <f>IF(C178=0,"-",(D178-C178)/C178)</f>
        <v>-</v>
      </c>
      <c r="H178" s="13"/>
    </row>
    <row r="179" spans="2:10" ht="15" thickBot="1" x14ac:dyDescent="0.25">
      <c r="B179" s="4" t="s">
        <v>43</v>
      </c>
      <c r="C179" s="5">
        <v>0</v>
      </c>
      <c r="D179" s="5">
        <v>2</v>
      </c>
      <c r="E179" s="6" t="str">
        <f t="shared" ref="E179:E185" si="26">IF(C179=0,"-",(D179-C179)/C179)</f>
        <v>-</v>
      </c>
      <c r="H179" s="13"/>
    </row>
    <row r="180" spans="2:10" ht="15" thickBot="1" x14ac:dyDescent="0.25">
      <c r="B180" s="4" t="s">
        <v>47</v>
      </c>
      <c r="C180" s="5">
        <v>0</v>
      </c>
      <c r="D180" s="5">
        <v>1</v>
      </c>
      <c r="E180" s="6" t="str">
        <f t="shared" si="26"/>
        <v>-</v>
      </c>
      <c r="H180" s="13"/>
    </row>
    <row r="181" spans="2:10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10" ht="15" thickBot="1" x14ac:dyDescent="0.25">
      <c r="B182" s="15" t="s">
        <v>79</v>
      </c>
      <c r="C182" s="5">
        <v>20</v>
      </c>
      <c r="D182" s="5">
        <v>8</v>
      </c>
      <c r="E182" s="6">
        <f t="shared" si="26"/>
        <v>-0.6</v>
      </c>
      <c r="H182" s="13"/>
    </row>
    <row r="183" spans="2:10" ht="15" thickBot="1" x14ac:dyDescent="0.25">
      <c r="B183" s="4" t="s">
        <v>47</v>
      </c>
      <c r="C183" s="5">
        <v>20</v>
      </c>
      <c r="D183" s="5">
        <v>6</v>
      </c>
      <c r="E183" s="6">
        <f t="shared" si="26"/>
        <v>-0.7</v>
      </c>
      <c r="H183" s="13"/>
    </row>
    <row r="184" spans="2:10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10" ht="15" thickBot="1" x14ac:dyDescent="0.25">
      <c r="B185" s="4" t="s">
        <v>80</v>
      </c>
      <c r="C185" s="5">
        <v>0</v>
      </c>
      <c r="D185" s="5">
        <v>2</v>
      </c>
      <c r="E185" s="6" t="str">
        <f t="shared" si="26"/>
        <v>-</v>
      </c>
      <c r="H185" s="13"/>
    </row>
    <row r="186" spans="2:10" x14ac:dyDescent="0.2"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2:10" x14ac:dyDescent="0.2">
      <c r="B187" s="22"/>
      <c r="C187" s="22"/>
      <c r="D187" s="22"/>
      <c r="E187" s="22"/>
      <c r="F187" s="22"/>
      <c r="G187" s="22"/>
      <c r="H187" s="22"/>
      <c r="I187" s="22"/>
      <c r="J187" s="22"/>
    </row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3</v>
      </c>
      <c r="E197" s="6">
        <f t="shared" ref="E197:E200" si="27">IF(C197=0,"-",(D197-C197)/C197)</f>
        <v>2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3</v>
      </c>
      <c r="E199" s="6">
        <f t="shared" si="27"/>
        <v>2</v>
      </c>
    </row>
    <row r="200" spans="2:5" ht="15" thickBot="1" x14ac:dyDescent="0.25">
      <c r="B200" s="4" t="s">
        <v>85</v>
      </c>
      <c r="C200" s="5">
        <v>1</v>
      </c>
      <c r="D200" s="5">
        <v>2</v>
      </c>
      <c r="E200" s="6">
        <f t="shared" si="27"/>
        <v>1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3</v>
      </c>
      <c r="E208" s="6">
        <f t="shared" si="28"/>
        <v>2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2</v>
      </c>
      <c r="E209" s="6">
        <f t="shared" si="28"/>
        <v>1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1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0</v>
      </c>
      <c r="D221" s="5">
        <v>1</v>
      </c>
      <c r="E221" s="6" t="str">
        <f t="shared" ref="E221:E223" si="30">IF(C221=0,"-",(D221-C221)/C221)</f>
        <v>-</v>
      </c>
    </row>
    <row r="222" spans="2:5" ht="15" thickBot="1" x14ac:dyDescent="0.25">
      <c r="B222" s="16" t="s">
        <v>92</v>
      </c>
      <c r="C222" s="5">
        <v>1</v>
      </c>
      <c r="D222" s="5">
        <v>3</v>
      </c>
      <c r="E222" s="6">
        <f t="shared" si="30"/>
        <v>2</v>
      </c>
    </row>
    <row r="223" spans="2:5" ht="15" thickBot="1" x14ac:dyDescent="0.25">
      <c r="B223" s="16" t="s">
        <v>93</v>
      </c>
      <c r="C223" s="5">
        <v>7</v>
      </c>
      <c r="D223" s="5">
        <v>1</v>
      </c>
      <c r="E223" s="6">
        <f t="shared" si="30"/>
        <v>-0.8571428571428571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2204</v>
      </c>
      <c r="D14" s="5">
        <v>2280</v>
      </c>
      <c r="E14" s="6">
        <f>IF(C14&gt;0,(D14-C14)/C14)</f>
        <v>3.4482758620689655E-2</v>
      </c>
    </row>
    <row r="15" spans="1:5" ht="20.100000000000001" customHeight="1" thickBot="1" x14ac:dyDescent="0.25">
      <c r="B15" s="4" t="s">
        <v>17</v>
      </c>
      <c r="C15" s="5">
        <v>2159</v>
      </c>
      <c r="D15" s="5">
        <v>2277</v>
      </c>
      <c r="E15" s="6">
        <f t="shared" ref="E15:E25" si="0">IF(C15&gt;0,(D15-C15)/C15)</f>
        <v>5.4654932839277443E-2</v>
      </c>
    </row>
    <row r="16" spans="1:5" ht="20.100000000000001" customHeight="1" thickBot="1" x14ac:dyDescent="0.25">
      <c r="B16" s="4" t="s">
        <v>18</v>
      </c>
      <c r="C16" s="5">
        <v>1735</v>
      </c>
      <c r="D16" s="5">
        <v>1882</v>
      </c>
      <c r="E16" s="6">
        <f t="shared" si="0"/>
        <v>8.4726224783861673E-2</v>
      </c>
    </row>
    <row r="17" spans="2:5" ht="20.100000000000001" customHeight="1" thickBot="1" x14ac:dyDescent="0.25">
      <c r="B17" s="4" t="s">
        <v>19</v>
      </c>
      <c r="C17" s="5">
        <v>424</v>
      </c>
      <c r="D17" s="5">
        <v>395</v>
      </c>
      <c r="E17" s="6">
        <f t="shared" si="0"/>
        <v>-6.8396226415094338E-2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4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2</v>
      </c>
      <c r="D19" s="5">
        <v>0</v>
      </c>
      <c r="E19" s="6">
        <f>IF(C19=0,"-",(D19-C19)/C19)</f>
        <v>-1</v>
      </c>
    </row>
    <row r="20" spans="2:5" ht="20.100000000000001" customHeight="1" thickBot="1" x14ac:dyDescent="0.25">
      <c r="B20" s="4" t="s">
        <v>20</v>
      </c>
      <c r="C20" s="6">
        <f>C17/C15</f>
        <v>0.19638721630384437</v>
      </c>
      <c r="D20" s="6">
        <f>D17/D15</f>
        <v>0.17347386912604304</v>
      </c>
      <c r="E20" s="6">
        <f t="shared" si="0"/>
        <v>-0.11667433150205914</v>
      </c>
    </row>
    <row r="21" spans="2:5" ht="30" customHeight="1" thickBot="1" x14ac:dyDescent="0.25">
      <c r="B21" s="4" t="s">
        <v>23</v>
      </c>
      <c r="C21" s="5">
        <v>280</v>
      </c>
      <c r="D21" s="5">
        <v>231</v>
      </c>
      <c r="E21" s="6">
        <f t="shared" si="0"/>
        <v>-0.17499999999999999</v>
      </c>
    </row>
    <row r="22" spans="2:5" ht="20.100000000000001" customHeight="1" thickBot="1" x14ac:dyDescent="0.25">
      <c r="B22" s="4" t="s">
        <v>24</v>
      </c>
      <c r="C22" s="5">
        <v>224</v>
      </c>
      <c r="D22" s="5">
        <v>184</v>
      </c>
      <c r="E22" s="6">
        <f t="shared" si="0"/>
        <v>-0.17857142857142858</v>
      </c>
    </row>
    <row r="23" spans="2:5" ht="20.100000000000001" customHeight="1" thickBot="1" x14ac:dyDescent="0.25">
      <c r="B23" s="4" t="s">
        <v>25</v>
      </c>
      <c r="C23" s="5">
        <v>56</v>
      </c>
      <c r="D23" s="5">
        <v>47</v>
      </c>
      <c r="E23" s="6">
        <f t="shared" si="0"/>
        <v>-0.16071428571428573</v>
      </c>
    </row>
    <row r="24" spans="2:5" ht="20.100000000000001" customHeight="1" thickBot="1" x14ac:dyDescent="0.25">
      <c r="B24" s="4" t="s">
        <v>21</v>
      </c>
      <c r="C24" s="6">
        <f>C23/C21</f>
        <v>0.2</v>
      </c>
      <c r="D24" s="6">
        <f t="shared" ref="D24" si="1">D23/D21</f>
        <v>0.20346320346320346</v>
      </c>
      <c r="E24" s="6">
        <f t="shared" si="0"/>
        <v>1.7316017316017229E-2</v>
      </c>
    </row>
    <row r="25" spans="2:5" ht="20.100000000000001" customHeight="1" thickBot="1" x14ac:dyDescent="0.25">
      <c r="B25" s="7" t="s">
        <v>26</v>
      </c>
      <c r="C25" s="6">
        <v>0.19631431021298146</v>
      </c>
      <c r="D25" s="6">
        <v>0.20739121524694309</v>
      </c>
      <c r="E25" s="6">
        <f t="shared" si="0"/>
        <v>5.6424338205117594E-2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568</v>
      </c>
      <c r="D34" s="5">
        <v>465</v>
      </c>
      <c r="E34" s="6">
        <f>IF(C34&gt;0,(D34-C34)/C34,"-")</f>
        <v>-0.18133802816901409</v>
      </c>
    </row>
    <row r="35" spans="2:5" ht="20.100000000000001" customHeight="1" thickBot="1" x14ac:dyDescent="0.25">
      <c r="B35" s="4" t="s">
        <v>29</v>
      </c>
      <c r="C35" s="5">
        <v>14</v>
      </c>
      <c r="D35" s="5">
        <v>9</v>
      </c>
      <c r="E35" s="6">
        <f t="shared" ref="E35:E37" si="2">IF(C35&gt;0,(D35-C35)/C35,"-")</f>
        <v>-0.35714285714285715</v>
      </c>
    </row>
    <row r="36" spans="2:5" ht="20.100000000000001" customHeight="1" thickBot="1" x14ac:dyDescent="0.25">
      <c r="B36" s="4" t="s">
        <v>28</v>
      </c>
      <c r="C36" s="5">
        <v>428</v>
      </c>
      <c r="D36" s="5">
        <v>371</v>
      </c>
      <c r="E36" s="6">
        <f t="shared" si="2"/>
        <v>-0.13317757009345793</v>
      </c>
    </row>
    <row r="37" spans="2:5" ht="20.100000000000001" customHeight="1" thickBot="1" x14ac:dyDescent="0.25">
      <c r="B37" s="4" t="s">
        <v>30</v>
      </c>
      <c r="C37" s="5">
        <v>126</v>
      </c>
      <c r="D37" s="5">
        <v>85</v>
      </c>
      <c r="E37" s="6">
        <f t="shared" si="2"/>
        <v>-0.32539682539682541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468</v>
      </c>
      <c r="D44" s="5">
        <v>626</v>
      </c>
      <c r="E44" s="6">
        <f>IF(C44&gt;0,(D44-C44)/C44,"-")</f>
        <v>0.33760683760683763</v>
      </c>
    </row>
    <row r="45" spans="2:5" ht="20.100000000000001" customHeight="1" thickBot="1" x14ac:dyDescent="0.25">
      <c r="B45" s="4" t="s">
        <v>34</v>
      </c>
      <c r="C45" s="5">
        <v>30</v>
      </c>
      <c r="D45" s="5">
        <v>58</v>
      </c>
      <c r="E45" s="6">
        <f t="shared" ref="E45:E51" si="3">IF(C45&gt;0,(D45-C45)/C45,"-")</f>
        <v>0.93333333333333335</v>
      </c>
    </row>
    <row r="46" spans="2:5" ht="20.100000000000001" customHeight="1" thickBot="1" x14ac:dyDescent="0.25">
      <c r="B46" s="4" t="s">
        <v>31</v>
      </c>
      <c r="C46" s="5">
        <v>118</v>
      </c>
      <c r="D46" s="5">
        <v>113</v>
      </c>
      <c r="E46" s="6">
        <f t="shared" si="3"/>
        <v>-4.2372881355932202E-2</v>
      </c>
    </row>
    <row r="47" spans="2:5" ht="20.100000000000001" customHeight="1" thickBot="1" x14ac:dyDescent="0.25">
      <c r="B47" s="4" t="s">
        <v>32</v>
      </c>
      <c r="C47" s="5">
        <v>662</v>
      </c>
      <c r="D47" s="5">
        <v>798</v>
      </c>
      <c r="E47" s="6">
        <f t="shared" si="3"/>
        <v>0.20543806646525681</v>
      </c>
    </row>
    <row r="48" spans="2:5" ht="20.100000000000001" customHeight="1" thickBot="1" x14ac:dyDescent="0.25">
      <c r="B48" s="4" t="s">
        <v>35</v>
      </c>
      <c r="C48" s="5">
        <v>114</v>
      </c>
      <c r="D48" s="5">
        <v>181</v>
      </c>
      <c r="E48" s="6">
        <f t="shared" si="3"/>
        <v>0.58771929824561409</v>
      </c>
    </row>
    <row r="49" spans="2:5" ht="20.100000000000001" customHeight="1" thickBot="1" x14ac:dyDescent="0.25">
      <c r="B49" s="4" t="s">
        <v>67</v>
      </c>
      <c r="C49" s="5">
        <v>367</v>
      </c>
      <c r="D49" s="5">
        <v>364</v>
      </c>
      <c r="E49" s="6">
        <f t="shared" si="3"/>
        <v>-8.1743869209809257E-3</v>
      </c>
    </row>
    <row r="50" spans="2:5" ht="20.100000000000001" customHeight="1" collapsed="1" thickBot="1" x14ac:dyDescent="0.25">
      <c r="B50" s="4" t="s">
        <v>36</v>
      </c>
      <c r="C50" s="6">
        <f>C44/(C44+C45)</f>
        <v>0.93975903614457834</v>
      </c>
      <c r="D50" s="6">
        <f>D44/(D44+D45)</f>
        <v>0.91520467836257313</v>
      </c>
      <c r="E50" s="6">
        <f t="shared" si="3"/>
        <v>-2.6128355075723492E-2</v>
      </c>
    </row>
    <row r="51" spans="2:5" ht="20.100000000000001" customHeight="1" thickBot="1" x14ac:dyDescent="0.25">
      <c r="B51" s="4" t="s">
        <v>37</v>
      </c>
      <c r="C51" s="6">
        <f>C47/(C46+C47)</f>
        <v>0.8487179487179487</v>
      </c>
      <c r="D51" s="6">
        <f t="shared" ref="D51" si="4">D47/(D46+D47)</f>
        <v>0.87596048298572993</v>
      </c>
      <c r="E51" s="6">
        <f t="shared" si="3"/>
        <v>3.2098454273216552E-2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498</v>
      </c>
      <c r="D58" s="5">
        <v>744</v>
      </c>
      <c r="E58" s="6">
        <f>IF(C58&gt;0,(D58-C58)/C58,"-")</f>
        <v>0.49397590361445781</v>
      </c>
    </row>
    <row r="59" spans="2:5" ht="20.100000000000001" customHeight="1" thickBot="1" x14ac:dyDescent="0.25">
      <c r="B59" s="4" t="s">
        <v>41</v>
      </c>
      <c r="C59" s="5">
        <v>370</v>
      </c>
      <c r="D59" s="5">
        <v>551</v>
      </c>
      <c r="E59" s="6">
        <f t="shared" ref="E59:E63" si="5">IF(C59&gt;0,(D59-C59)/C59,"-")</f>
        <v>0.48918918918918919</v>
      </c>
    </row>
    <row r="60" spans="2:5" ht="20.100000000000001" customHeight="1" thickBot="1" x14ac:dyDescent="0.25">
      <c r="B60" s="4" t="s">
        <v>42</v>
      </c>
      <c r="C60" s="5">
        <v>98</v>
      </c>
      <c r="D60" s="5">
        <v>133</v>
      </c>
      <c r="E60" s="6">
        <f t="shared" si="5"/>
        <v>0.35714285714285715</v>
      </c>
    </row>
    <row r="61" spans="2:5" ht="20.100000000000001" customHeight="1" collapsed="1" thickBot="1" x14ac:dyDescent="0.25">
      <c r="B61" s="4" t="s">
        <v>98</v>
      </c>
      <c r="C61" s="6">
        <f>(C59+C60)/C58</f>
        <v>0.93975903614457834</v>
      </c>
      <c r="D61" s="6">
        <f>(D59+D60)/D58</f>
        <v>0.91935483870967738</v>
      </c>
      <c r="E61" s="6">
        <f t="shared" si="5"/>
        <v>-2.1712158808933072E-2</v>
      </c>
    </row>
    <row r="62" spans="2:5" ht="20.100000000000001" customHeight="1" thickBot="1" x14ac:dyDescent="0.25">
      <c r="B62" s="4" t="s">
        <v>39</v>
      </c>
      <c r="C62" s="6">
        <v>0.93198992443324935</v>
      </c>
      <c r="D62" s="6">
        <v>0.9137645107794361</v>
      </c>
      <c r="E62" s="6">
        <f t="shared" si="5"/>
        <v>-1.9555376271794218E-2</v>
      </c>
    </row>
    <row r="63" spans="2:5" ht="20.100000000000001" customHeight="1" thickBot="1" x14ac:dyDescent="0.25">
      <c r="B63" s="4" t="s">
        <v>40</v>
      </c>
      <c r="C63" s="6">
        <v>0.97029702970297027</v>
      </c>
      <c r="D63" s="6">
        <v>0.94326241134751776</v>
      </c>
      <c r="E63" s="6">
        <f t="shared" si="5"/>
        <v>-2.7862208713272486E-2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1971</v>
      </c>
      <c r="D70" s="5">
        <v>2104</v>
      </c>
      <c r="E70" s="6">
        <f>IF(C70&gt;0,(D70-C70)/C70,"-")</f>
        <v>6.7478437341451036E-2</v>
      </c>
    </row>
    <row r="71" spans="2:10" ht="20.100000000000001" customHeight="1" thickBot="1" x14ac:dyDescent="0.25">
      <c r="B71" s="4" t="s">
        <v>45</v>
      </c>
      <c r="C71" s="5">
        <v>812</v>
      </c>
      <c r="D71" s="5">
        <v>970</v>
      </c>
      <c r="E71" s="6">
        <f t="shared" ref="E71:E77" si="6">IF(C71&gt;0,(D71-C71)/C71,"-")</f>
        <v>0.19458128078817735</v>
      </c>
    </row>
    <row r="72" spans="2:10" ht="20.100000000000001" customHeight="1" thickBot="1" x14ac:dyDescent="0.25">
      <c r="B72" s="4" t="s">
        <v>43</v>
      </c>
      <c r="C72" s="5">
        <v>1</v>
      </c>
      <c r="D72" s="5">
        <v>3</v>
      </c>
      <c r="E72" s="6">
        <f t="shared" si="6"/>
        <v>2</v>
      </c>
    </row>
    <row r="73" spans="2:10" ht="20.100000000000001" customHeight="1" thickBot="1" x14ac:dyDescent="0.25">
      <c r="B73" s="4" t="s">
        <v>46</v>
      </c>
      <c r="C73" s="5">
        <v>860</v>
      </c>
      <c r="D73" s="5">
        <v>685</v>
      </c>
      <c r="E73" s="6">
        <f t="shared" si="6"/>
        <v>-0.20348837209302326</v>
      </c>
    </row>
    <row r="74" spans="2:10" ht="20.100000000000001" customHeight="1" thickBot="1" x14ac:dyDescent="0.25">
      <c r="B74" s="4" t="s">
        <v>47</v>
      </c>
      <c r="C74" s="5">
        <v>141</v>
      </c>
      <c r="D74" s="5">
        <v>215</v>
      </c>
      <c r="E74" s="6">
        <f t="shared" si="6"/>
        <v>0.52482269503546097</v>
      </c>
    </row>
    <row r="75" spans="2:10" ht="20.100000000000001" customHeight="1" thickBot="1" x14ac:dyDescent="0.25">
      <c r="B75" s="4" t="s">
        <v>48</v>
      </c>
      <c r="C75" s="5">
        <v>157</v>
      </c>
      <c r="D75" s="5">
        <v>231</v>
      </c>
      <c r="E75" s="6">
        <f t="shared" si="6"/>
        <v>0.4713375796178344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26</v>
      </c>
      <c r="D90" s="5">
        <v>121</v>
      </c>
      <c r="E90" s="6">
        <f>IF(C90&gt;0,(D90-C90)/C90,"-")</f>
        <v>3.6538461538461537</v>
      </c>
    </row>
    <row r="91" spans="2:5" ht="29.25" thickBot="1" x14ac:dyDescent="0.25">
      <c r="B91" s="4" t="s">
        <v>52</v>
      </c>
      <c r="C91" s="5">
        <v>17</v>
      </c>
      <c r="D91" s="5">
        <v>68</v>
      </c>
      <c r="E91" s="6">
        <f t="shared" ref="E91:E93" si="7">IF(C91&gt;0,(D91-C91)/C91,"-")</f>
        <v>3</v>
      </c>
    </row>
    <row r="92" spans="2:5" ht="29.25" customHeight="1" thickBot="1" x14ac:dyDescent="0.25">
      <c r="B92" s="4" t="s">
        <v>53</v>
      </c>
      <c r="C92" s="5">
        <v>21</v>
      </c>
      <c r="D92" s="5">
        <v>84</v>
      </c>
      <c r="E92" s="6">
        <f t="shared" si="7"/>
        <v>3</v>
      </c>
    </row>
    <row r="93" spans="2:5" ht="29.25" customHeight="1" thickBot="1" x14ac:dyDescent="0.25">
      <c r="B93" s="4" t="s">
        <v>54</v>
      </c>
      <c r="C93" s="6">
        <f>(C90+C91)/(C90+C91+C92)</f>
        <v>0.671875</v>
      </c>
      <c r="D93" s="6">
        <f>(D90+D91)/(D90+D91+D92)</f>
        <v>0.69230769230769229</v>
      </c>
      <c r="E93" s="6">
        <f t="shared" si="7"/>
        <v>3.0411449016100153E-2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64</v>
      </c>
      <c r="D100" s="5">
        <v>274</v>
      </c>
      <c r="E100" s="6">
        <f>IF(C100&gt;0,(D100-C100)/C100,"-")</f>
        <v>3.28125</v>
      </c>
    </row>
    <row r="101" spans="2:5" ht="20.100000000000001" customHeight="1" thickBot="1" x14ac:dyDescent="0.25">
      <c r="B101" s="4" t="s">
        <v>41</v>
      </c>
      <c r="C101" s="5">
        <v>36</v>
      </c>
      <c r="D101" s="5">
        <v>165</v>
      </c>
      <c r="E101" s="6">
        <f t="shared" ref="E101:E105" si="8">IF(C101&gt;0,(D101-C101)/C101,"-")</f>
        <v>3.5833333333333335</v>
      </c>
    </row>
    <row r="102" spans="2:5" ht="20.100000000000001" customHeight="1" thickBot="1" x14ac:dyDescent="0.25">
      <c r="B102" s="4" t="s">
        <v>42</v>
      </c>
      <c r="C102" s="5">
        <v>7</v>
      </c>
      <c r="D102" s="5">
        <v>25</v>
      </c>
      <c r="E102" s="6">
        <f t="shared" si="8"/>
        <v>2.5714285714285716</v>
      </c>
    </row>
    <row r="103" spans="2:5" ht="20.100000000000001" customHeight="1" thickBot="1" x14ac:dyDescent="0.25">
      <c r="B103" s="4" t="s">
        <v>98</v>
      </c>
      <c r="C103" s="6">
        <f>(C101+C102)/C100</f>
        <v>0.671875</v>
      </c>
      <c r="D103" s="6">
        <f>(D101+D102)/D100</f>
        <v>0.69343065693430661</v>
      </c>
      <c r="E103" s="6">
        <f t="shared" si="8"/>
        <v>3.2082838227805187E-2</v>
      </c>
    </row>
    <row r="104" spans="2:5" ht="20.100000000000001" customHeight="1" thickBot="1" x14ac:dyDescent="0.25">
      <c r="B104" s="4" t="s">
        <v>39</v>
      </c>
      <c r="C104" s="6">
        <v>0.6428571428571429</v>
      </c>
      <c r="D104" s="6">
        <v>0.68181818181818177</v>
      </c>
      <c r="E104" s="6">
        <f t="shared" si="8"/>
        <v>6.0606060606060448E-2</v>
      </c>
    </row>
    <row r="105" spans="2:5" ht="20.100000000000001" customHeight="1" thickBot="1" x14ac:dyDescent="0.25">
      <c r="B105" s="4" t="s">
        <v>40</v>
      </c>
      <c r="C105" s="6">
        <v>0.875</v>
      </c>
      <c r="D105" s="6">
        <v>0.78125</v>
      </c>
      <c r="E105" s="6">
        <f t="shared" si="8"/>
        <v>-0.10714285714285714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114</v>
      </c>
      <c r="D112" s="5">
        <v>248</v>
      </c>
      <c r="E112" s="6">
        <f>IF(C112&gt;0,(D112-C112)/C112,"-")</f>
        <v>1.1754385964912282</v>
      </c>
    </row>
    <row r="113" spans="2:14" ht="15" thickBot="1" x14ac:dyDescent="0.25">
      <c r="B113" s="4" t="s">
        <v>56</v>
      </c>
      <c r="C113" s="5">
        <v>46</v>
      </c>
      <c r="D113" s="5">
        <v>143</v>
      </c>
      <c r="E113" s="6">
        <f t="shared" ref="E113:E114" si="9">IF(C113&gt;0,(D113-C113)/C113,"-")</f>
        <v>2.1086956521739131</v>
      </c>
    </row>
    <row r="114" spans="2:14" ht="15" thickBot="1" x14ac:dyDescent="0.25">
      <c r="B114" s="4" t="s">
        <v>57</v>
      </c>
      <c r="C114" s="5">
        <v>68</v>
      </c>
      <c r="D114" s="5">
        <v>105</v>
      </c>
      <c r="E114" s="6">
        <f t="shared" si="9"/>
        <v>0.54411764705882348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</v>
      </c>
      <c r="D128" s="10">
        <v>0</v>
      </c>
      <c r="E128" s="10">
        <v>0</v>
      </c>
      <c r="F128" s="10">
        <v>1</v>
      </c>
      <c r="G128" s="10">
        <v>1</v>
      </c>
      <c r="H128" s="10">
        <v>1</v>
      </c>
      <c r="I128" s="10">
        <v>0</v>
      </c>
      <c r="J128" s="10">
        <v>2</v>
      </c>
      <c r="K128" s="6">
        <f>IF(C128=0,"-",(G128-C128)/C128)</f>
        <v>0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1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2</v>
      </c>
      <c r="H129" s="10">
        <v>0</v>
      </c>
      <c r="I129" s="10">
        <v>0</v>
      </c>
      <c r="J129" s="10">
        <v>2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0</v>
      </c>
      <c r="E133" s="10">
        <v>0</v>
      </c>
      <c r="F133" s="10">
        <v>1</v>
      </c>
      <c r="G133" s="10">
        <v>3</v>
      </c>
      <c r="H133" s="10">
        <v>1</v>
      </c>
      <c r="I133" s="10">
        <v>0</v>
      </c>
      <c r="J133" s="10">
        <v>4</v>
      </c>
      <c r="K133" s="6">
        <f t="shared" si="11"/>
        <v>2</v>
      </c>
      <c r="L133" s="6" t="str">
        <f t="shared" si="10"/>
        <v>-</v>
      </c>
      <c r="M133" s="6" t="str">
        <f t="shared" si="10"/>
        <v>-</v>
      </c>
      <c r="N133" s="6">
        <f t="shared" si="10"/>
        <v>3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1</v>
      </c>
      <c r="G134" s="6">
        <f t="shared" si="12"/>
        <v>0.33333333333333331</v>
      </c>
      <c r="H134" s="6">
        <f t="shared" si="12"/>
        <v>1</v>
      </c>
      <c r="I134" s="6" t="str">
        <f t="shared" si="12"/>
        <v>-</v>
      </c>
      <c r="J134" s="6">
        <f t="shared" si="12"/>
        <v>0.5</v>
      </c>
      <c r="K134" s="6">
        <f>IF(OR(C134="-",G134="-"),"-",(G134-C134)/C134)</f>
        <v>-0.66666666666666674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-0.5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11</v>
      </c>
      <c r="D143" s="10">
        <v>0</v>
      </c>
      <c r="E143" s="10">
        <v>0</v>
      </c>
      <c r="F143" s="10">
        <v>11</v>
      </c>
      <c r="G143" s="10">
        <v>0</v>
      </c>
      <c r="H143" s="10">
        <v>0</v>
      </c>
      <c r="I143" s="10">
        <v>2</v>
      </c>
      <c r="J143" s="10">
        <v>2</v>
      </c>
      <c r="K143" s="6">
        <f>IF(C143=0,"-",(G143-C143)/C143)</f>
        <v>-1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-0.81818181818181823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2</v>
      </c>
      <c r="H144" s="10">
        <v>0</v>
      </c>
      <c r="I144" s="10">
        <v>0</v>
      </c>
      <c r="J144" s="10">
        <v>2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28</v>
      </c>
      <c r="D145" s="10">
        <v>0</v>
      </c>
      <c r="E145" s="10">
        <v>19</v>
      </c>
      <c r="F145" s="10">
        <v>47</v>
      </c>
      <c r="G145" s="10">
        <v>75</v>
      </c>
      <c r="H145" s="10">
        <v>0</v>
      </c>
      <c r="I145" s="10">
        <v>12</v>
      </c>
      <c r="J145" s="10">
        <v>87</v>
      </c>
      <c r="K145" s="6">
        <f t="shared" si="16"/>
        <v>1.6785714285714286</v>
      </c>
      <c r="L145" s="6" t="str">
        <f t="shared" si="15"/>
        <v>-</v>
      </c>
      <c r="M145" s="6">
        <f t="shared" si="15"/>
        <v>-0.36842105263157893</v>
      </c>
      <c r="N145" s="6">
        <f t="shared" si="15"/>
        <v>0.85106382978723405</v>
      </c>
    </row>
    <row r="146" spans="2:14" ht="15" thickBot="1" x14ac:dyDescent="0.25">
      <c r="B146" s="4" t="s">
        <v>74</v>
      </c>
      <c r="C146" s="10">
        <v>4</v>
      </c>
      <c r="D146" s="10">
        <v>0</v>
      </c>
      <c r="E146" s="10">
        <v>1</v>
      </c>
      <c r="F146" s="10">
        <v>5</v>
      </c>
      <c r="G146" s="10">
        <v>2</v>
      </c>
      <c r="H146" s="10">
        <v>0</v>
      </c>
      <c r="I146" s="10">
        <v>4</v>
      </c>
      <c r="J146" s="10">
        <v>6</v>
      </c>
      <c r="K146" s="6">
        <f t="shared" si="16"/>
        <v>-0.5</v>
      </c>
      <c r="L146" s="6" t="str">
        <f t="shared" si="15"/>
        <v>-</v>
      </c>
      <c r="M146" s="6">
        <f t="shared" si="15"/>
        <v>3</v>
      </c>
      <c r="N146" s="6">
        <f t="shared" si="15"/>
        <v>0.2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43</v>
      </c>
      <c r="D148" s="10">
        <v>0</v>
      </c>
      <c r="E148" s="10">
        <v>20</v>
      </c>
      <c r="F148" s="10">
        <v>63</v>
      </c>
      <c r="G148" s="10">
        <v>79</v>
      </c>
      <c r="H148" s="10">
        <v>0</v>
      </c>
      <c r="I148" s="10">
        <v>18</v>
      </c>
      <c r="J148" s="10">
        <v>97</v>
      </c>
      <c r="K148" s="6"/>
      <c r="L148" s="6"/>
      <c r="M148" s="6"/>
      <c r="N148" s="6"/>
    </row>
    <row r="149" spans="2:14" ht="29.25" thickBot="1" x14ac:dyDescent="0.25">
      <c r="B149" s="7" t="s">
        <v>76</v>
      </c>
      <c r="C149" s="6">
        <f t="shared" ref="C149:J150" si="17">IF(C143=0,"-",(C143/(C143+C145)))</f>
        <v>0.28205128205128205</v>
      </c>
      <c r="D149" s="6" t="str">
        <f t="shared" si="17"/>
        <v>-</v>
      </c>
      <c r="E149" s="6" t="str">
        <f t="shared" si="17"/>
        <v>-</v>
      </c>
      <c r="F149" s="6">
        <f t="shared" si="17"/>
        <v>0.18965517241379309</v>
      </c>
      <c r="G149" s="6" t="str">
        <f t="shared" si="17"/>
        <v>-</v>
      </c>
      <c r="H149" s="6" t="str">
        <f t="shared" si="17"/>
        <v>-</v>
      </c>
      <c r="I149" s="6">
        <f t="shared" si="17"/>
        <v>0.14285714285714285</v>
      </c>
      <c r="J149" s="6">
        <f t="shared" si="17"/>
        <v>2.247191011235955E-2</v>
      </c>
      <c r="K149" s="6" t="str">
        <f>IF(OR(C149="-",G149="-"),"-",(G149-C149)/C149)</f>
        <v>-</v>
      </c>
      <c r="L149" s="6" t="str">
        <f t="shared" ref="L149:N150" si="18">IF(OR(D149="-",H149="-"),"-",(H149-D149)/D149)</f>
        <v>-</v>
      </c>
      <c r="M149" s="6" t="str">
        <f t="shared" si="18"/>
        <v>-</v>
      </c>
      <c r="N149" s="6">
        <f t="shared" si="18"/>
        <v>-0.88151174668028598</v>
      </c>
    </row>
    <row r="150" spans="2:14" ht="29.25" thickBot="1" x14ac:dyDescent="0.25">
      <c r="B150" s="7" t="s">
        <v>77</v>
      </c>
      <c r="C150" s="6" t="str">
        <f t="shared" si="17"/>
        <v>-</v>
      </c>
      <c r="D150" s="6" t="str">
        <f t="shared" si="17"/>
        <v>-</v>
      </c>
      <c r="E150" s="6" t="str">
        <f t="shared" si="17"/>
        <v>-</v>
      </c>
      <c r="F150" s="6" t="str">
        <f t="shared" si="17"/>
        <v>-</v>
      </c>
      <c r="G150" s="6">
        <f t="shared" si="17"/>
        <v>0.5</v>
      </c>
      <c r="H150" s="6" t="str">
        <f t="shared" si="17"/>
        <v>-</v>
      </c>
      <c r="I150" s="6" t="str">
        <f t="shared" si="17"/>
        <v>-</v>
      </c>
      <c r="J150" s="6">
        <f t="shared" si="17"/>
        <v>0.25</v>
      </c>
      <c r="K150" s="6" t="str">
        <f>IF(OR(C150="-",G150="-"),"-",(G150-C150)/C150)</f>
        <v>-</v>
      </c>
      <c r="L150" s="6" t="str">
        <f t="shared" si="18"/>
        <v>-</v>
      </c>
      <c r="M150" s="6" t="str">
        <f t="shared" si="18"/>
        <v>-</v>
      </c>
      <c r="N150" s="6" t="str">
        <f t="shared" si="18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32</v>
      </c>
      <c r="D157" s="19">
        <v>77</v>
      </c>
      <c r="E157" s="18">
        <f>IF(C157=0,"-",(D157-C157)/C157)</f>
        <v>1.40625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11</v>
      </c>
      <c r="D158" s="19">
        <v>2</v>
      </c>
      <c r="E158" s="18">
        <f t="shared" ref="E158:E159" si="19">IF(C158=0,"-",(D158-C158)/C158)</f>
        <v>-0.81818181818181823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19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0.7441860465116279</v>
      </c>
      <c r="D160" s="18">
        <f>IF(D157=0,"-",D157/(D157+D158+D159))</f>
        <v>0.97468354430379744</v>
      </c>
      <c r="E160" s="18">
        <f>IF(OR(C160="-",D160="-"),"-",(D160-C160)/C160)</f>
        <v>0.30973101265822783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</v>
      </c>
      <c r="D166" s="5">
        <v>4</v>
      </c>
      <c r="E166" s="6">
        <f>IF(C166=0,"-",(D166-C166)/C166)</f>
        <v>3</v>
      </c>
    </row>
    <row r="167" spans="2:14" ht="20.100000000000001" customHeight="1" thickBot="1" x14ac:dyDescent="0.25">
      <c r="B167" s="4" t="s">
        <v>41</v>
      </c>
      <c r="C167" s="5">
        <v>1</v>
      </c>
      <c r="D167" s="5">
        <v>1</v>
      </c>
      <c r="E167" s="6">
        <f t="shared" ref="E167:E168" si="20">IF(C167=0,"-",(D167-C167)/C167)</f>
        <v>0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1</v>
      </c>
      <c r="E168" s="6" t="str">
        <f t="shared" si="20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0.5</v>
      </c>
      <c r="E169" s="6">
        <f t="shared" ref="E169:E171" si="21">IF(OR(C169="-",D169="-"),"-",(D169-C169)/C169)</f>
        <v>-0.5</v>
      </c>
    </row>
    <row r="170" spans="2:14" ht="20.100000000000001" customHeight="1" thickBot="1" x14ac:dyDescent="0.25">
      <c r="B170" s="4" t="s">
        <v>39</v>
      </c>
      <c r="C170" s="6">
        <v>1</v>
      </c>
      <c r="D170" s="6">
        <v>0.5</v>
      </c>
      <c r="E170" s="6">
        <f t="shared" si="21"/>
        <v>-0.5</v>
      </c>
    </row>
    <row r="171" spans="2:14" ht="20.100000000000001" customHeight="1" thickBot="1" x14ac:dyDescent="0.25">
      <c r="B171" s="4" t="s">
        <v>40</v>
      </c>
      <c r="C171" s="6" t="s">
        <v>104</v>
      </c>
      <c r="D171" s="6">
        <v>0.5</v>
      </c>
      <c r="E171" s="6" t="str">
        <f t="shared" si="21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0</v>
      </c>
      <c r="D178" s="5">
        <v>3</v>
      </c>
      <c r="E178" s="6" t="str">
        <f>IF(C178=0,"-",(D178-C178)/C178)</f>
        <v>-</v>
      </c>
      <c r="H178" s="13"/>
    </row>
    <row r="179" spans="2:8" ht="15" thickBot="1" x14ac:dyDescent="0.25">
      <c r="B179" s="4" t="s">
        <v>43</v>
      </c>
      <c r="C179" s="5">
        <v>0</v>
      </c>
      <c r="D179" s="5">
        <v>2</v>
      </c>
      <c r="E179" s="6" t="str">
        <f t="shared" ref="E179:E185" si="22">IF(C179=0,"-",(D179-C179)/C179)</f>
        <v>-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2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1</v>
      </c>
      <c r="E181" s="6" t="str">
        <f t="shared" si="22"/>
        <v>-</v>
      </c>
      <c r="H181" s="13"/>
    </row>
    <row r="182" spans="2:8" ht="15" thickBot="1" x14ac:dyDescent="0.25">
      <c r="B182" s="15" t="s">
        <v>79</v>
      </c>
      <c r="C182" s="5">
        <v>64</v>
      </c>
      <c r="D182" s="5">
        <v>73</v>
      </c>
      <c r="E182" s="6">
        <f t="shared" si="22"/>
        <v>0.140625</v>
      </c>
      <c r="H182" s="13"/>
    </row>
    <row r="183" spans="2:8" ht="15" thickBot="1" x14ac:dyDescent="0.25">
      <c r="B183" s="4" t="s">
        <v>47</v>
      </c>
      <c r="C183" s="5">
        <v>30</v>
      </c>
      <c r="D183" s="5">
        <v>54</v>
      </c>
      <c r="E183" s="6">
        <f t="shared" si="22"/>
        <v>0.8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2"/>
        <v>-</v>
      </c>
      <c r="H184" s="13"/>
    </row>
    <row r="185" spans="2:8" ht="15" thickBot="1" x14ac:dyDescent="0.25">
      <c r="B185" s="4" t="s">
        <v>80</v>
      </c>
      <c r="C185" s="5">
        <v>34</v>
      </c>
      <c r="D185" s="5">
        <v>19</v>
      </c>
      <c r="E185" s="6">
        <f t="shared" si="22"/>
        <v>-0.44117647058823528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5</v>
      </c>
      <c r="D197" s="5">
        <v>8</v>
      </c>
      <c r="E197" s="6">
        <f t="shared" ref="E197:E200" si="23">IF(C197=0,"-",(D197-C197)/C197)</f>
        <v>0.6</v>
      </c>
    </row>
    <row r="198" spans="2:5" ht="15" thickBot="1" x14ac:dyDescent="0.25">
      <c r="B198" s="4" t="s">
        <v>83</v>
      </c>
      <c r="C198" s="5">
        <v>0</v>
      </c>
      <c r="D198" s="5">
        <v>1</v>
      </c>
      <c r="E198" s="6" t="str">
        <f t="shared" si="23"/>
        <v>-</v>
      </c>
    </row>
    <row r="199" spans="2:5" ht="15" thickBot="1" x14ac:dyDescent="0.25">
      <c r="B199" s="4" t="s">
        <v>84</v>
      </c>
      <c r="C199" s="5">
        <v>5</v>
      </c>
      <c r="D199" s="5">
        <v>9</v>
      </c>
      <c r="E199" s="6">
        <f t="shared" si="23"/>
        <v>0.8</v>
      </c>
    </row>
    <row r="200" spans="2:5" ht="15" thickBot="1" x14ac:dyDescent="0.25">
      <c r="B200" s="4" t="s">
        <v>85</v>
      </c>
      <c r="C200" s="5">
        <v>5</v>
      </c>
      <c r="D200" s="5">
        <v>6</v>
      </c>
      <c r="E200" s="6">
        <f t="shared" si="23"/>
        <v>0.2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4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5</v>
      </c>
      <c r="D208" s="5">
        <v>8</v>
      </c>
      <c r="E208" s="6">
        <f t="shared" si="24"/>
        <v>0.6</v>
      </c>
    </row>
    <row r="209" spans="2:5" ht="20.100000000000001" customHeight="1" thickBot="1" x14ac:dyDescent="0.25">
      <c r="B209" s="17" t="s">
        <v>86</v>
      </c>
      <c r="C209" s="5">
        <v>5</v>
      </c>
      <c r="D209" s="5">
        <v>7</v>
      </c>
      <c r="E209" s="6">
        <f t="shared" si="24"/>
        <v>0.4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1</v>
      </c>
      <c r="E210" s="6" t="str">
        <f t="shared" si="24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1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1</v>
      </c>
      <c r="E213" s="6" t="str">
        <f t="shared" ref="E213:E214" si="25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5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5</v>
      </c>
      <c r="D221" s="5">
        <v>9</v>
      </c>
      <c r="E221" s="6">
        <f t="shared" ref="E221:E223" si="26">IF(C221=0,"-",(D221-C221)/C221)</f>
        <v>0.8</v>
      </c>
    </row>
    <row r="222" spans="2:5" ht="15" thickBot="1" x14ac:dyDescent="0.25">
      <c r="B222" s="16" t="s">
        <v>92</v>
      </c>
      <c r="C222" s="5">
        <v>5</v>
      </c>
      <c r="D222" s="5">
        <v>11</v>
      </c>
      <c r="E222" s="6">
        <f t="shared" si="26"/>
        <v>1.2</v>
      </c>
    </row>
    <row r="223" spans="2:5" ht="15" thickBot="1" x14ac:dyDescent="0.25">
      <c r="B223" s="16" t="s">
        <v>93</v>
      </c>
      <c r="C223" s="5">
        <v>3</v>
      </c>
      <c r="D223" s="5">
        <v>3</v>
      </c>
      <c r="E223" s="6">
        <f t="shared" si="26"/>
        <v>0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385</v>
      </c>
      <c r="D14" s="5">
        <v>474</v>
      </c>
      <c r="E14" s="6">
        <f>IF(C14&gt;0,(D14-C14)/C14)</f>
        <v>0.23116883116883116</v>
      </c>
    </row>
    <row r="15" spans="1:5" ht="20.100000000000001" customHeight="1" thickBot="1" x14ac:dyDescent="0.25">
      <c r="B15" s="4" t="s">
        <v>17</v>
      </c>
      <c r="C15" s="5">
        <v>385</v>
      </c>
      <c r="D15" s="5">
        <v>474</v>
      </c>
      <c r="E15" s="6">
        <f t="shared" ref="E15:E25" si="0">IF(C15&gt;0,(D15-C15)/C15)</f>
        <v>0.23116883116883116</v>
      </c>
    </row>
    <row r="16" spans="1:5" ht="20.100000000000001" customHeight="1" thickBot="1" x14ac:dyDescent="0.25">
      <c r="B16" s="4" t="s">
        <v>18</v>
      </c>
      <c r="C16" s="5">
        <v>298</v>
      </c>
      <c r="D16" s="5">
        <v>378</v>
      </c>
      <c r="E16" s="6">
        <f t="shared" si="0"/>
        <v>0.26845637583892618</v>
      </c>
    </row>
    <row r="17" spans="2:5" ht="20.100000000000001" customHeight="1" thickBot="1" x14ac:dyDescent="0.25">
      <c r="B17" s="4" t="s">
        <v>19</v>
      </c>
      <c r="C17" s="5">
        <v>87</v>
      </c>
      <c r="D17" s="5">
        <v>96</v>
      </c>
      <c r="E17" s="6">
        <f t="shared" si="0"/>
        <v>0.10344827586206896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0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0.22597402597402597</v>
      </c>
      <c r="D20" s="6">
        <f>D17/D15</f>
        <v>0.20253164556962025</v>
      </c>
      <c r="E20" s="6">
        <f t="shared" si="0"/>
        <v>-0.10373926960570345</v>
      </c>
    </row>
    <row r="21" spans="2:5" ht="30" customHeight="1" thickBot="1" x14ac:dyDescent="0.25">
      <c r="B21" s="4" t="s">
        <v>23</v>
      </c>
      <c r="C21" s="5">
        <v>20</v>
      </c>
      <c r="D21" s="5">
        <v>26</v>
      </c>
      <c r="E21" s="6">
        <f t="shared" si="0"/>
        <v>0.3</v>
      </c>
    </row>
    <row r="22" spans="2:5" ht="20.100000000000001" customHeight="1" thickBot="1" x14ac:dyDescent="0.25">
      <c r="B22" s="4" t="s">
        <v>24</v>
      </c>
      <c r="C22" s="5">
        <v>17</v>
      </c>
      <c r="D22" s="5">
        <v>20</v>
      </c>
      <c r="E22" s="6">
        <f t="shared" si="0"/>
        <v>0.17647058823529413</v>
      </c>
    </row>
    <row r="23" spans="2:5" ht="20.100000000000001" customHeight="1" thickBot="1" x14ac:dyDescent="0.25">
      <c r="B23" s="4" t="s">
        <v>25</v>
      </c>
      <c r="C23" s="5">
        <v>3</v>
      </c>
      <c r="D23" s="5">
        <v>6</v>
      </c>
      <c r="E23" s="6">
        <f t="shared" si="0"/>
        <v>1</v>
      </c>
    </row>
    <row r="24" spans="2:5" ht="20.100000000000001" customHeight="1" thickBot="1" x14ac:dyDescent="0.25">
      <c r="B24" s="4" t="s">
        <v>21</v>
      </c>
      <c r="C24" s="6">
        <f>C23/C21</f>
        <v>0.15</v>
      </c>
      <c r="D24" s="6">
        <f t="shared" ref="D24" si="1">D23/D21</f>
        <v>0.23076923076923078</v>
      </c>
      <c r="E24" s="6">
        <f t="shared" si="0"/>
        <v>0.53846153846153866</v>
      </c>
    </row>
    <row r="25" spans="2:5" ht="20.100000000000001" customHeight="1" thickBot="1" x14ac:dyDescent="0.25">
      <c r="B25" s="7" t="s">
        <v>26</v>
      </c>
      <c r="C25" s="6">
        <v>0.12818549273171609</v>
      </c>
      <c r="D25" s="6">
        <v>0.15746252790475179</v>
      </c>
      <c r="E25" s="6">
        <f t="shared" si="0"/>
        <v>0.22839585470339172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65</v>
      </c>
      <c r="D34" s="5">
        <v>98</v>
      </c>
      <c r="E34" s="6">
        <f>IF(C34&gt;0,(D34-C34)/C34,"-")</f>
        <v>0.50769230769230766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43</v>
      </c>
      <c r="D36" s="5">
        <v>57</v>
      </c>
      <c r="E36" s="6">
        <f t="shared" si="2"/>
        <v>0.32558139534883723</v>
      </c>
    </row>
    <row r="37" spans="2:5" ht="20.100000000000001" customHeight="1" thickBot="1" x14ac:dyDescent="0.25">
      <c r="B37" s="4" t="s">
        <v>30</v>
      </c>
      <c r="C37" s="5">
        <v>22</v>
      </c>
      <c r="D37" s="5">
        <v>41</v>
      </c>
      <c r="E37" s="6">
        <f t="shared" si="2"/>
        <v>0.86363636363636365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33</v>
      </c>
      <c r="D44" s="5">
        <v>63</v>
      </c>
      <c r="E44" s="6">
        <f>IF(C44&gt;0,(D44-C44)/C44,"-")</f>
        <v>0.90909090909090906</v>
      </c>
    </row>
    <row r="45" spans="2:5" ht="20.100000000000001" customHeight="1" thickBot="1" x14ac:dyDescent="0.25">
      <c r="B45" s="4" t="s">
        <v>34</v>
      </c>
      <c r="C45" s="5">
        <v>2</v>
      </c>
      <c r="D45" s="5">
        <v>13</v>
      </c>
      <c r="E45" s="6">
        <f t="shared" ref="E45:E51" si="3">IF(C45&gt;0,(D45-C45)/C45,"-")</f>
        <v>5.5</v>
      </c>
    </row>
    <row r="46" spans="2:5" ht="20.100000000000001" customHeight="1" thickBot="1" x14ac:dyDescent="0.25">
      <c r="B46" s="4" t="s">
        <v>31</v>
      </c>
      <c r="C46" s="5">
        <v>10</v>
      </c>
      <c r="D46" s="5">
        <v>6</v>
      </c>
      <c r="E46" s="6">
        <f t="shared" si="3"/>
        <v>-0.4</v>
      </c>
    </row>
    <row r="47" spans="2:5" ht="20.100000000000001" customHeight="1" thickBot="1" x14ac:dyDescent="0.25">
      <c r="B47" s="4" t="s">
        <v>32</v>
      </c>
      <c r="C47" s="5">
        <v>114</v>
      </c>
      <c r="D47" s="5">
        <v>187</v>
      </c>
      <c r="E47" s="6">
        <f t="shared" si="3"/>
        <v>0.64035087719298245</v>
      </c>
    </row>
    <row r="48" spans="2:5" ht="20.100000000000001" customHeight="1" thickBot="1" x14ac:dyDescent="0.25">
      <c r="B48" s="4" t="s">
        <v>35</v>
      </c>
      <c r="C48" s="5">
        <v>64</v>
      </c>
      <c r="D48" s="5">
        <v>72</v>
      </c>
      <c r="E48" s="6">
        <f t="shared" si="3"/>
        <v>0.125</v>
      </c>
    </row>
    <row r="49" spans="2:5" ht="20.100000000000001" customHeight="1" thickBot="1" x14ac:dyDescent="0.25">
      <c r="B49" s="4" t="s">
        <v>67</v>
      </c>
      <c r="C49" s="5">
        <v>47</v>
      </c>
      <c r="D49" s="5">
        <v>67</v>
      </c>
      <c r="E49" s="6">
        <f t="shared" si="3"/>
        <v>0.42553191489361702</v>
      </c>
    </row>
    <row r="50" spans="2:5" ht="20.100000000000001" customHeight="1" collapsed="1" thickBot="1" x14ac:dyDescent="0.25">
      <c r="B50" s="4" t="s">
        <v>36</v>
      </c>
      <c r="C50" s="6">
        <f>C44/(C44+C45)</f>
        <v>0.94285714285714284</v>
      </c>
      <c r="D50" s="6">
        <f>D44/(D44+D45)</f>
        <v>0.82894736842105265</v>
      </c>
      <c r="E50" s="6">
        <f t="shared" si="3"/>
        <v>-0.12081339712918657</v>
      </c>
    </row>
    <row r="51" spans="2:5" ht="20.100000000000001" customHeight="1" thickBot="1" x14ac:dyDescent="0.25">
      <c r="B51" s="4" t="s">
        <v>37</v>
      </c>
      <c r="C51" s="6">
        <f>C47/(C46+C47)</f>
        <v>0.91935483870967738</v>
      </c>
      <c r="D51" s="6">
        <f t="shared" ref="D51" si="4">D47/(D46+D47)</f>
        <v>0.9689119170984456</v>
      </c>
      <c r="E51" s="6">
        <f t="shared" si="3"/>
        <v>5.3904190528133854E-2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35</v>
      </c>
      <c r="D58" s="5">
        <v>76</v>
      </c>
      <c r="E58" s="6">
        <f>IF(C58&gt;0,(D58-C58)/C58,"-")</f>
        <v>1.1714285714285715</v>
      </c>
    </row>
    <row r="59" spans="2:5" ht="20.100000000000001" customHeight="1" thickBot="1" x14ac:dyDescent="0.25">
      <c r="B59" s="4" t="s">
        <v>41</v>
      </c>
      <c r="C59" s="5">
        <v>30</v>
      </c>
      <c r="D59" s="5">
        <v>47</v>
      </c>
      <c r="E59" s="6">
        <f t="shared" ref="E59:E63" si="5">IF(C59&gt;0,(D59-C59)/C59,"-")</f>
        <v>0.56666666666666665</v>
      </c>
    </row>
    <row r="60" spans="2:5" ht="20.100000000000001" customHeight="1" thickBot="1" x14ac:dyDescent="0.25">
      <c r="B60" s="4" t="s">
        <v>42</v>
      </c>
      <c r="C60" s="5">
        <v>3</v>
      </c>
      <c r="D60" s="5">
        <v>16</v>
      </c>
      <c r="E60" s="6">
        <f t="shared" si="5"/>
        <v>4.333333333333333</v>
      </c>
    </row>
    <row r="61" spans="2:5" ht="20.100000000000001" customHeight="1" collapsed="1" thickBot="1" x14ac:dyDescent="0.25">
      <c r="B61" s="4" t="s">
        <v>98</v>
      </c>
      <c r="C61" s="6">
        <f>(C59+C60)/C58</f>
        <v>0.94285714285714284</v>
      </c>
      <c r="D61" s="6">
        <f>(D59+D60)/D58</f>
        <v>0.82894736842105265</v>
      </c>
      <c r="E61" s="6">
        <f t="shared" si="5"/>
        <v>-0.12081339712918657</v>
      </c>
    </row>
    <row r="62" spans="2:5" ht="20.100000000000001" customHeight="1" thickBot="1" x14ac:dyDescent="0.25">
      <c r="B62" s="4" t="s">
        <v>39</v>
      </c>
      <c r="C62" s="6">
        <v>0.967741935483871</v>
      </c>
      <c r="D62" s="6">
        <v>0.81034482758620685</v>
      </c>
      <c r="E62" s="6">
        <f t="shared" si="5"/>
        <v>-0.16264367816091962</v>
      </c>
    </row>
    <row r="63" spans="2:5" ht="20.100000000000001" customHeight="1" thickBot="1" x14ac:dyDescent="0.25">
      <c r="B63" s="4" t="s">
        <v>40</v>
      </c>
      <c r="C63" s="6">
        <v>0.75</v>
      </c>
      <c r="D63" s="6">
        <v>0.88888888888888884</v>
      </c>
      <c r="E63" s="6">
        <f t="shared" si="5"/>
        <v>0.18518518518518512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387</v>
      </c>
      <c r="D70" s="5">
        <v>519</v>
      </c>
      <c r="E70" s="6">
        <f>IF(C70&gt;0,(D70-C70)/C70,"-")</f>
        <v>0.34108527131782945</v>
      </c>
    </row>
    <row r="71" spans="2:10" ht="20.100000000000001" customHeight="1" thickBot="1" x14ac:dyDescent="0.25">
      <c r="B71" s="4" t="s">
        <v>45</v>
      </c>
      <c r="C71" s="5">
        <v>83</v>
      </c>
      <c r="D71" s="5">
        <v>137</v>
      </c>
      <c r="E71" s="6">
        <f t="shared" ref="E71:E77" si="6">IF(C71&gt;0,(D71-C71)/C71,"-")</f>
        <v>0.6506024096385542</v>
      </c>
    </row>
    <row r="72" spans="2:10" ht="20.100000000000001" customHeight="1" thickBot="1" x14ac:dyDescent="0.25">
      <c r="B72" s="4" t="s">
        <v>43</v>
      </c>
      <c r="C72" s="5">
        <v>1</v>
      </c>
      <c r="D72" s="5">
        <v>0</v>
      </c>
      <c r="E72" s="6">
        <f t="shared" si="6"/>
        <v>-1</v>
      </c>
    </row>
    <row r="73" spans="2:10" ht="20.100000000000001" customHeight="1" thickBot="1" x14ac:dyDescent="0.25">
      <c r="B73" s="4" t="s">
        <v>46</v>
      </c>
      <c r="C73" s="5">
        <v>222</v>
      </c>
      <c r="D73" s="5">
        <v>289</v>
      </c>
      <c r="E73" s="6">
        <f t="shared" si="6"/>
        <v>0.30180180180180183</v>
      </c>
    </row>
    <row r="74" spans="2:10" ht="20.100000000000001" customHeight="1" thickBot="1" x14ac:dyDescent="0.25">
      <c r="B74" s="4" t="s">
        <v>47</v>
      </c>
      <c r="C74" s="5">
        <v>67</v>
      </c>
      <c r="D74" s="5">
        <v>66</v>
      </c>
      <c r="E74" s="6">
        <f t="shared" si="6"/>
        <v>-1.4925373134328358E-2</v>
      </c>
    </row>
    <row r="75" spans="2:10" ht="20.100000000000001" customHeight="1" thickBot="1" x14ac:dyDescent="0.25">
      <c r="B75" s="4" t="s">
        <v>48</v>
      </c>
      <c r="C75" s="5">
        <v>13</v>
      </c>
      <c r="D75" s="5">
        <v>27</v>
      </c>
      <c r="E75" s="6">
        <f t="shared" si="6"/>
        <v>1.0769230769230769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1</v>
      </c>
      <c r="D77" s="5">
        <v>0</v>
      </c>
      <c r="E77" s="6">
        <f t="shared" si="6"/>
        <v>-1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22</v>
      </c>
      <c r="D90" s="5">
        <v>27</v>
      </c>
      <c r="E90" s="6">
        <f>IF(C90&gt;0,(D90-C90)/C90,"-")</f>
        <v>0.22727272727272727</v>
      </c>
    </row>
    <row r="91" spans="2:5" ht="29.25" thickBot="1" x14ac:dyDescent="0.25">
      <c r="B91" s="4" t="s">
        <v>52</v>
      </c>
      <c r="C91" s="5">
        <v>10</v>
      </c>
      <c r="D91" s="5">
        <v>21</v>
      </c>
      <c r="E91" s="6">
        <f t="shared" ref="E91:E93" si="7">IF(C91&gt;0,(D91-C91)/C91,"-")</f>
        <v>1.1000000000000001</v>
      </c>
    </row>
    <row r="92" spans="2:5" ht="29.25" customHeight="1" thickBot="1" x14ac:dyDescent="0.25">
      <c r="B92" s="4" t="s">
        <v>53</v>
      </c>
      <c r="C92" s="5">
        <v>14</v>
      </c>
      <c r="D92" s="5">
        <v>30</v>
      </c>
      <c r="E92" s="6">
        <f t="shared" si="7"/>
        <v>1.1428571428571428</v>
      </c>
    </row>
    <row r="93" spans="2:5" ht="29.25" customHeight="1" thickBot="1" x14ac:dyDescent="0.25">
      <c r="B93" s="4" t="s">
        <v>54</v>
      </c>
      <c r="C93" s="6">
        <f>(C90+C91)/(C90+C91+C92)</f>
        <v>0.69565217391304346</v>
      </c>
      <c r="D93" s="6">
        <f>(D90+D91)/(D90+D91+D92)</f>
        <v>0.61538461538461542</v>
      </c>
      <c r="E93" s="6">
        <f t="shared" si="7"/>
        <v>-0.11538461538461531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46</v>
      </c>
      <c r="D100" s="5">
        <v>78</v>
      </c>
      <c r="E100" s="6">
        <f>IF(C100&gt;0,(D100-C100)/C100,"-")</f>
        <v>0.69565217391304346</v>
      </c>
    </row>
    <row r="101" spans="2:5" ht="20.100000000000001" customHeight="1" thickBot="1" x14ac:dyDescent="0.25">
      <c r="B101" s="4" t="s">
        <v>41</v>
      </c>
      <c r="C101" s="5">
        <v>26</v>
      </c>
      <c r="D101" s="5">
        <v>40</v>
      </c>
      <c r="E101" s="6">
        <f t="shared" ref="E101:E105" si="8">IF(C101&gt;0,(D101-C101)/C101,"-")</f>
        <v>0.53846153846153844</v>
      </c>
    </row>
    <row r="102" spans="2:5" ht="20.100000000000001" customHeight="1" thickBot="1" x14ac:dyDescent="0.25">
      <c r="B102" s="4" t="s">
        <v>42</v>
      </c>
      <c r="C102" s="5">
        <v>6</v>
      </c>
      <c r="D102" s="5">
        <v>8</v>
      </c>
      <c r="E102" s="6">
        <f t="shared" si="8"/>
        <v>0.33333333333333331</v>
      </c>
    </row>
    <row r="103" spans="2:5" ht="20.100000000000001" customHeight="1" thickBot="1" x14ac:dyDescent="0.25">
      <c r="B103" s="4" t="s">
        <v>98</v>
      </c>
      <c r="C103" s="6">
        <f>(C101+C102)/C100</f>
        <v>0.69565217391304346</v>
      </c>
      <c r="D103" s="6">
        <f>(D101+D102)/D100</f>
        <v>0.61538461538461542</v>
      </c>
      <c r="E103" s="6">
        <f t="shared" si="8"/>
        <v>-0.11538461538461531</v>
      </c>
    </row>
    <row r="104" spans="2:5" ht="20.100000000000001" customHeight="1" thickBot="1" x14ac:dyDescent="0.25">
      <c r="B104" s="4" t="s">
        <v>39</v>
      </c>
      <c r="C104" s="6">
        <v>0.70270270270270274</v>
      </c>
      <c r="D104" s="6">
        <v>0.63492063492063489</v>
      </c>
      <c r="E104" s="6">
        <f t="shared" si="8"/>
        <v>-9.645909645909656E-2</v>
      </c>
    </row>
    <row r="105" spans="2:5" ht="20.100000000000001" customHeight="1" thickBot="1" x14ac:dyDescent="0.25">
      <c r="B105" s="4" t="s">
        <v>40</v>
      </c>
      <c r="C105" s="6">
        <v>0.66666666666666663</v>
      </c>
      <c r="D105" s="6">
        <v>0.53333333333333333</v>
      </c>
      <c r="E105" s="6">
        <f t="shared" si="8"/>
        <v>-0.19999999999999996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56</v>
      </c>
      <c r="D112" s="5">
        <v>83</v>
      </c>
      <c r="E112" s="6">
        <f>IF(C112&gt;0,(D112-C112)/C112,"-")</f>
        <v>0.48214285714285715</v>
      </c>
    </row>
    <row r="113" spans="2:14" ht="15" thickBot="1" x14ac:dyDescent="0.25">
      <c r="B113" s="4" t="s">
        <v>56</v>
      </c>
      <c r="C113" s="5">
        <v>27</v>
      </c>
      <c r="D113" s="5">
        <v>28</v>
      </c>
      <c r="E113" s="6">
        <f t="shared" ref="E113:E114" si="9">IF(C113&gt;0,(D113-C113)/C113,"-")</f>
        <v>3.7037037037037035E-2</v>
      </c>
    </row>
    <row r="114" spans="2:14" ht="15" thickBot="1" x14ac:dyDescent="0.25">
      <c r="B114" s="4" t="s">
        <v>57</v>
      </c>
      <c r="C114" s="5">
        <v>29</v>
      </c>
      <c r="D114" s="5">
        <v>55</v>
      </c>
      <c r="E114" s="6">
        <f t="shared" si="9"/>
        <v>0.89655172413793105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6" t="str">
        <f t="shared" si="11"/>
        <v>-</v>
      </c>
      <c r="L133" s="6" t="str">
        <f t="shared" si="10"/>
        <v>-</v>
      </c>
      <c r="M133" s="6" t="str">
        <f t="shared" si="10"/>
        <v>-</v>
      </c>
      <c r="N133" s="6" t="str">
        <f t="shared" si="10"/>
        <v>-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 t="str">
        <f t="shared" si="12"/>
        <v>-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3</v>
      </c>
      <c r="D143" s="10">
        <v>0</v>
      </c>
      <c r="E143" s="10">
        <v>1</v>
      </c>
      <c r="F143" s="10">
        <v>4</v>
      </c>
      <c r="G143" s="10">
        <v>1</v>
      </c>
      <c r="H143" s="10">
        <v>0</v>
      </c>
      <c r="I143" s="10">
        <v>0</v>
      </c>
      <c r="J143" s="10">
        <v>1</v>
      </c>
      <c r="K143" s="6">
        <f>IF(C143=0,"-",(G143-C143)/C143)</f>
        <v>-0.66666666666666663</v>
      </c>
      <c r="L143" s="6" t="str">
        <f t="shared" ref="L143:N147" si="15">IF(D143=0,"-",(H143-D143)/D143)</f>
        <v>-</v>
      </c>
      <c r="M143" s="6">
        <f t="shared" si="15"/>
        <v>-1</v>
      </c>
      <c r="N143" s="6">
        <f t="shared" si="15"/>
        <v>-0.75</v>
      </c>
    </row>
    <row r="144" spans="2:14" ht="15" thickBot="1" x14ac:dyDescent="0.25">
      <c r="B144" s="4" t="s">
        <v>72</v>
      </c>
      <c r="C144" s="10">
        <v>3</v>
      </c>
      <c r="D144" s="10">
        <v>0</v>
      </c>
      <c r="E144" s="10">
        <v>0</v>
      </c>
      <c r="F144" s="10">
        <v>3</v>
      </c>
      <c r="G144" s="10">
        <v>3</v>
      </c>
      <c r="H144" s="10">
        <v>0</v>
      </c>
      <c r="I144" s="10">
        <v>0</v>
      </c>
      <c r="J144" s="10">
        <v>3</v>
      </c>
      <c r="K144" s="6">
        <f t="shared" ref="K144:K147" si="16">IF(C144=0,"-",(G144-C144)/C144)</f>
        <v>0</v>
      </c>
      <c r="L144" s="6" t="str">
        <f t="shared" si="15"/>
        <v>-</v>
      </c>
      <c r="M144" s="6" t="str">
        <f t="shared" si="15"/>
        <v>-</v>
      </c>
      <c r="N144" s="6">
        <f t="shared" si="15"/>
        <v>0</v>
      </c>
    </row>
    <row r="145" spans="2:14" ht="15" thickBot="1" x14ac:dyDescent="0.25">
      <c r="B145" s="4" t="s">
        <v>73</v>
      </c>
      <c r="C145" s="10">
        <v>15</v>
      </c>
      <c r="D145" s="10">
        <v>0</v>
      </c>
      <c r="E145" s="10">
        <v>0</v>
      </c>
      <c r="F145" s="10">
        <v>15</v>
      </c>
      <c r="G145" s="10">
        <v>12</v>
      </c>
      <c r="H145" s="10">
        <v>0</v>
      </c>
      <c r="I145" s="10">
        <v>0</v>
      </c>
      <c r="J145" s="10">
        <v>12</v>
      </c>
      <c r="K145" s="6">
        <f t="shared" si="16"/>
        <v>-0.2</v>
      </c>
      <c r="L145" s="6" t="str">
        <f t="shared" si="15"/>
        <v>-</v>
      </c>
      <c r="M145" s="6" t="str">
        <f t="shared" si="15"/>
        <v>-</v>
      </c>
      <c r="N145" s="6">
        <f t="shared" si="15"/>
        <v>-0.2</v>
      </c>
    </row>
    <row r="146" spans="2:14" ht="15" thickBot="1" x14ac:dyDescent="0.25">
      <c r="B146" s="4" t="s">
        <v>74</v>
      </c>
      <c r="C146" s="10">
        <v>1</v>
      </c>
      <c r="D146" s="10">
        <v>0</v>
      </c>
      <c r="E146" s="10">
        <v>0</v>
      </c>
      <c r="F146" s="10">
        <v>1</v>
      </c>
      <c r="G146" s="10">
        <v>3</v>
      </c>
      <c r="H146" s="10">
        <v>0</v>
      </c>
      <c r="I146" s="10">
        <v>0</v>
      </c>
      <c r="J146" s="10">
        <v>3</v>
      </c>
      <c r="K146" s="6">
        <f t="shared" si="16"/>
        <v>2</v>
      </c>
      <c r="L146" s="6" t="str">
        <f t="shared" si="15"/>
        <v>-</v>
      </c>
      <c r="M146" s="6" t="str">
        <f t="shared" si="15"/>
        <v>-</v>
      </c>
      <c r="N146" s="6">
        <f t="shared" si="15"/>
        <v>2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22</v>
      </c>
      <c r="D148" s="10">
        <v>0</v>
      </c>
      <c r="E148" s="10">
        <v>1</v>
      </c>
      <c r="F148" s="10">
        <v>23</v>
      </c>
      <c r="G148" s="10">
        <v>19</v>
      </c>
      <c r="H148" s="10">
        <v>0</v>
      </c>
      <c r="I148" s="10">
        <v>0</v>
      </c>
      <c r="J148" s="10">
        <v>19</v>
      </c>
      <c r="K148" s="6">
        <f t="shared" ref="K148" si="17">IF(C148=0,"-",(G148-C148)/C148)</f>
        <v>-0.13636363636363635</v>
      </c>
      <c r="L148" s="6" t="str">
        <f t="shared" ref="L148" si="18">IF(D148=0,"-",(H148-D148)/D148)</f>
        <v>-</v>
      </c>
      <c r="M148" s="6">
        <f t="shared" ref="M148" si="19">IF(E148=0,"-",(I148-E148)/E148)</f>
        <v>-1</v>
      </c>
      <c r="N148" s="6">
        <f t="shared" ref="N148" si="20">IF(F148=0,"-",(J148-F148)/F148)</f>
        <v>-0.17391304347826086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0.16666666666666666</v>
      </c>
      <c r="D149" s="6" t="str">
        <f t="shared" si="21"/>
        <v>-</v>
      </c>
      <c r="E149" s="6">
        <f t="shared" si="21"/>
        <v>1</v>
      </c>
      <c r="F149" s="6">
        <f t="shared" si="21"/>
        <v>0.21052631578947367</v>
      </c>
      <c r="G149" s="6">
        <f t="shared" si="21"/>
        <v>7.6923076923076927E-2</v>
      </c>
      <c r="H149" s="6" t="str">
        <f t="shared" si="21"/>
        <v>-</v>
      </c>
      <c r="I149" s="6" t="str">
        <f t="shared" si="21"/>
        <v>-</v>
      </c>
      <c r="J149" s="6">
        <f t="shared" si="21"/>
        <v>7.6923076923076927E-2</v>
      </c>
      <c r="K149" s="6">
        <f>IF(OR(C149="-",G149="-"),"-",(G149-C149)/C149)</f>
        <v>-0.53846153846153844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-0.63461538461538458</v>
      </c>
    </row>
    <row r="150" spans="2:14" ht="29.25" thickBot="1" x14ac:dyDescent="0.25">
      <c r="B150" s="7" t="s">
        <v>77</v>
      </c>
      <c r="C150" s="6">
        <f t="shared" si="21"/>
        <v>0.75</v>
      </c>
      <c r="D150" s="6" t="str">
        <f t="shared" si="21"/>
        <v>-</v>
      </c>
      <c r="E150" s="6" t="str">
        <f t="shared" si="21"/>
        <v>-</v>
      </c>
      <c r="F150" s="6">
        <f t="shared" si="21"/>
        <v>0.75</v>
      </c>
      <c r="G150" s="6">
        <f t="shared" si="21"/>
        <v>0.5</v>
      </c>
      <c r="H150" s="6" t="str">
        <f t="shared" si="21"/>
        <v>-</v>
      </c>
      <c r="I150" s="6" t="str">
        <f t="shared" si="21"/>
        <v>-</v>
      </c>
      <c r="J150" s="6">
        <f t="shared" si="21"/>
        <v>0.5</v>
      </c>
      <c r="K150" s="6">
        <f>IF(OR(C150="-",G150="-"),"-",(G150-C150)/C150)</f>
        <v>-0.33333333333333331</v>
      </c>
      <c r="L150" s="6" t="str">
        <f t="shared" si="22"/>
        <v>-</v>
      </c>
      <c r="M150" s="6" t="str">
        <f t="shared" si="22"/>
        <v>-</v>
      </c>
      <c r="N150" s="6">
        <f t="shared" si="22"/>
        <v>-0.33333333333333331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16</v>
      </c>
      <c r="D157" s="19">
        <v>15</v>
      </c>
      <c r="E157" s="18">
        <f>IF(C157=0,"-",(D157-C157)/C157)</f>
        <v>-6.25E-2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6</v>
      </c>
      <c r="D158" s="19">
        <v>4</v>
      </c>
      <c r="E158" s="18">
        <f t="shared" ref="E158:E159" si="23">IF(C158=0,"-",(D158-C158)/C158)</f>
        <v>-0.33333333333333331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0.72727272727272729</v>
      </c>
      <c r="D160" s="18">
        <f>IF(D157=0,"-",D157/(D157+D158+D159))</f>
        <v>0.78947368421052633</v>
      </c>
      <c r="E160" s="18">
        <f>IF(OR(C160="-",D160="-"),"-",(D160-C160)/C160)</f>
        <v>8.5526315789473673E-2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0</v>
      </c>
      <c r="D166" s="5">
        <v>0</v>
      </c>
      <c r="E166" s="6" t="str">
        <f>IF(C166=0,"-",(D166-C166)/C166)</f>
        <v>-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0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 t="str">
        <f>IF(C166=0,"-",(C167+C168)/C166)</f>
        <v>-</v>
      </c>
      <c r="D169" s="6" t="str">
        <f>IF(D166=0,"-",(D167+D168)/D166)</f>
        <v>-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 t="s">
        <v>104</v>
      </c>
      <c r="D170" s="6" t="s">
        <v>104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104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0</v>
      </c>
      <c r="D178" s="5">
        <v>0</v>
      </c>
      <c r="E178" s="6" t="str">
        <f>IF(C178=0,"-",(D178-C178)/C178)</f>
        <v>-</v>
      </c>
      <c r="H178" s="13"/>
    </row>
    <row r="179" spans="2:8" ht="15" thickBot="1" x14ac:dyDescent="0.25">
      <c r="B179" s="4" t="s">
        <v>43</v>
      </c>
      <c r="C179" s="5">
        <v>0</v>
      </c>
      <c r="D179" s="5">
        <v>0</v>
      </c>
      <c r="E179" s="6" t="str">
        <f t="shared" ref="E179:E185" si="26">IF(C179=0,"-",(D179-C179)/C179)</f>
        <v>-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8</v>
      </c>
      <c r="D182" s="5">
        <v>19</v>
      </c>
      <c r="E182" s="6">
        <f t="shared" si="26"/>
        <v>1.375</v>
      </c>
      <c r="H182" s="13"/>
    </row>
    <row r="183" spans="2:8" ht="15" thickBot="1" x14ac:dyDescent="0.25">
      <c r="B183" s="4" t="s">
        <v>47</v>
      </c>
      <c r="C183" s="5">
        <v>7</v>
      </c>
      <c r="D183" s="5">
        <v>18</v>
      </c>
      <c r="E183" s="6">
        <f t="shared" si="26"/>
        <v>1.5714285714285714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1</v>
      </c>
      <c r="D185" s="5">
        <v>1</v>
      </c>
      <c r="E185" s="6">
        <f t="shared" si="26"/>
        <v>0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0</v>
      </c>
      <c r="E197" s="6">
        <f t="shared" ref="E197:E200" si="27">IF(C197=0,"-",(D197-C197)/C197)</f>
        <v>-1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0</v>
      </c>
      <c r="E199" s="6">
        <f t="shared" si="27"/>
        <v>-1</v>
      </c>
    </row>
    <row r="200" spans="2:5" ht="15" thickBot="1" x14ac:dyDescent="0.25">
      <c r="B200" s="4" t="s">
        <v>85</v>
      </c>
      <c r="C200" s="5">
        <v>1</v>
      </c>
      <c r="D200" s="5">
        <v>0</v>
      </c>
      <c r="E200" s="6">
        <f t="shared" si="27"/>
        <v>-1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0</v>
      </c>
      <c r="E208" s="6">
        <f t="shared" si="28"/>
        <v>-1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0</v>
      </c>
      <c r="E209" s="6">
        <f t="shared" si="28"/>
        <v>-1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1</v>
      </c>
      <c r="D221" s="5">
        <v>1</v>
      </c>
      <c r="E221" s="6">
        <f t="shared" ref="E221:E223" si="30">IF(C221=0,"-",(D221-C221)/C221)</f>
        <v>0</v>
      </c>
    </row>
    <row r="222" spans="2:5" ht="15" thickBot="1" x14ac:dyDescent="0.25">
      <c r="B222" s="16" t="s">
        <v>92</v>
      </c>
      <c r="C222" s="5">
        <v>1</v>
      </c>
      <c r="D222" s="5">
        <v>0</v>
      </c>
      <c r="E222" s="6">
        <f t="shared" si="30"/>
        <v>-1</v>
      </c>
    </row>
    <row r="223" spans="2:5" ht="15" thickBot="1" x14ac:dyDescent="0.25">
      <c r="B223" s="16" t="s">
        <v>93</v>
      </c>
      <c r="C223" s="5">
        <v>1</v>
      </c>
      <c r="D223" s="5">
        <v>1</v>
      </c>
      <c r="E223" s="6">
        <f t="shared" si="30"/>
        <v>0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985</v>
      </c>
      <c r="D14" s="5">
        <v>1243</v>
      </c>
      <c r="E14" s="6">
        <f>IF(C14&gt;0,(D14-C14)/C14)</f>
        <v>0.26192893401015227</v>
      </c>
    </row>
    <row r="15" spans="1:5" ht="20.100000000000001" customHeight="1" thickBot="1" x14ac:dyDescent="0.25">
      <c r="B15" s="4" t="s">
        <v>17</v>
      </c>
      <c r="C15" s="5">
        <v>985</v>
      </c>
      <c r="D15" s="5">
        <v>1236</v>
      </c>
      <c r="E15" s="6">
        <f t="shared" ref="E15:E25" si="0">IF(C15&gt;0,(D15-C15)/C15)</f>
        <v>0.25482233502538071</v>
      </c>
    </row>
    <row r="16" spans="1:5" ht="20.100000000000001" customHeight="1" thickBot="1" x14ac:dyDescent="0.25">
      <c r="B16" s="4" t="s">
        <v>18</v>
      </c>
      <c r="C16" s="5">
        <v>752</v>
      </c>
      <c r="D16" s="5">
        <v>891</v>
      </c>
      <c r="E16" s="6">
        <f t="shared" si="0"/>
        <v>0.1848404255319149</v>
      </c>
    </row>
    <row r="17" spans="2:5" ht="20.100000000000001" customHeight="1" thickBot="1" x14ac:dyDescent="0.25">
      <c r="B17" s="4" t="s">
        <v>19</v>
      </c>
      <c r="C17" s="5">
        <v>233</v>
      </c>
      <c r="D17" s="5">
        <v>345</v>
      </c>
      <c r="E17" s="6">
        <f t="shared" si="0"/>
        <v>0.48068669527896996</v>
      </c>
    </row>
    <row r="18" spans="2:5" ht="20.100000000000001" customHeight="1" thickBot="1" x14ac:dyDescent="0.25">
      <c r="B18" s="4" t="s">
        <v>100</v>
      </c>
      <c r="C18" s="5">
        <v>1</v>
      </c>
      <c r="D18" s="5">
        <v>6</v>
      </c>
      <c r="E18" s="6">
        <f>IF(C18=0,"-",(D18-C18)/C18)</f>
        <v>5</v>
      </c>
    </row>
    <row r="19" spans="2:5" ht="20.100000000000001" customHeight="1" thickBot="1" x14ac:dyDescent="0.25">
      <c r="B19" s="4" t="s">
        <v>101</v>
      </c>
      <c r="C19" s="5">
        <v>3</v>
      </c>
      <c r="D19" s="5">
        <v>0</v>
      </c>
      <c r="E19" s="6">
        <f>IF(C19=0,"-",(D19-C19)/C19)</f>
        <v>-1</v>
      </c>
    </row>
    <row r="20" spans="2:5" ht="20.100000000000001" customHeight="1" thickBot="1" x14ac:dyDescent="0.25">
      <c r="B20" s="4" t="s">
        <v>20</v>
      </c>
      <c r="C20" s="6">
        <f>C17/C15</f>
        <v>0.2365482233502538</v>
      </c>
      <c r="D20" s="6">
        <f>D17/D15</f>
        <v>0.279126213592233</v>
      </c>
      <c r="E20" s="6">
        <f t="shared" si="0"/>
        <v>0.17999708321180047</v>
      </c>
    </row>
    <row r="21" spans="2:5" ht="30" customHeight="1" thickBot="1" x14ac:dyDescent="0.25">
      <c r="B21" s="4" t="s">
        <v>23</v>
      </c>
      <c r="C21" s="5">
        <v>127</v>
      </c>
      <c r="D21" s="5">
        <v>110</v>
      </c>
      <c r="E21" s="6">
        <f t="shared" si="0"/>
        <v>-0.13385826771653545</v>
      </c>
    </row>
    <row r="22" spans="2:5" ht="20.100000000000001" customHeight="1" thickBot="1" x14ac:dyDescent="0.25">
      <c r="B22" s="4" t="s">
        <v>24</v>
      </c>
      <c r="C22" s="5">
        <v>66</v>
      </c>
      <c r="D22" s="5">
        <v>53</v>
      </c>
      <c r="E22" s="6">
        <f t="shared" si="0"/>
        <v>-0.19696969696969696</v>
      </c>
    </row>
    <row r="23" spans="2:5" ht="20.100000000000001" customHeight="1" thickBot="1" x14ac:dyDescent="0.25">
      <c r="B23" s="4" t="s">
        <v>25</v>
      </c>
      <c r="C23" s="5">
        <v>61</v>
      </c>
      <c r="D23" s="5">
        <v>57</v>
      </c>
      <c r="E23" s="6">
        <f t="shared" si="0"/>
        <v>-6.5573770491803282E-2</v>
      </c>
    </row>
    <row r="24" spans="2:5" ht="20.100000000000001" customHeight="1" thickBot="1" x14ac:dyDescent="0.25">
      <c r="B24" s="4" t="s">
        <v>21</v>
      </c>
      <c r="C24" s="6">
        <f>C23/C21</f>
        <v>0.48031496062992124</v>
      </c>
      <c r="D24" s="6">
        <f t="shared" ref="D24" si="1">D23/D21</f>
        <v>0.51818181818181819</v>
      </c>
      <c r="E24" s="6">
        <f t="shared" si="0"/>
        <v>7.8837555886736271E-2</v>
      </c>
    </row>
    <row r="25" spans="2:5" ht="20.100000000000001" customHeight="1" thickBot="1" x14ac:dyDescent="0.25">
      <c r="B25" s="7" t="s">
        <v>26</v>
      </c>
      <c r="C25" s="6">
        <v>8.0998493510252678E-2</v>
      </c>
      <c r="D25" s="6">
        <v>0.10222758540262863</v>
      </c>
      <c r="E25" s="6">
        <f t="shared" si="0"/>
        <v>0.26209242878929356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305</v>
      </c>
      <c r="D34" s="5">
        <v>374</v>
      </c>
      <c r="E34" s="6">
        <f>IF(C34&gt;0,(D34-C34)/C34,"-")</f>
        <v>0.2262295081967213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239</v>
      </c>
      <c r="D36" s="5">
        <v>291</v>
      </c>
      <c r="E36" s="6">
        <f t="shared" si="2"/>
        <v>0.21757322175732219</v>
      </c>
    </row>
    <row r="37" spans="2:5" ht="20.100000000000001" customHeight="1" thickBot="1" x14ac:dyDescent="0.25">
      <c r="B37" s="4" t="s">
        <v>30</v>
      </c>
      <c r="C37" s="5">
        <v>66</v>
      </c>
      <c r="D37" s="5">
        <v>83</v>
      </c>
      <c r="E37" s="6">
        <f t="shared" si="2"/>
        <v>0.25757575757575757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48</v>
      </c>
      <c r="D44" s="5">
        <v>138</v>
      </c>
      <c r="E44" s="6">
        <f>IF(C44&gt;0,(D44-C44)/C44,"-")</f>
        <v>1.875</v>
      </c>
    </row>
    <row r="45" spans="2:5" ht="20.100000000000001" customHeight="1" thickBot="1" x14ac:dyDescent="0.25">
      <c r="B45" s="4" t="s">
        <v>34</v>
      </c>
      <c r="C45" s="5">
        <v>15</v>
      </c>
      <c r="D45" s="5">
        <v>22</v>
      </c>
      <c r="E45" s="6">
        <f t="shared" ref="E45:E51" si="3">IF(C45&gt;0,(D45-C45)/C45,"-")</f>
        <v>0.46666666666666667</v>
      </c>
    </row>
    <row r="46" spans="2:5" ht="20.100000000000001" customHeight="1" thickBot="1" x14ac:dyDescent="0.25">
      <c r="B46" s="4" t="s">
        <v>31</v>
      </c>
      <c r="C46" s="5">
        <v>20</v>
      </c>
      <c r="D46" s="5">
        <v>23</v>
      </c>
      <c r="E46" s="6">
        <f t="shared" si="3"/>
        <v>0.15</v>
      </c>
    </row>
    <row r="47" spans="2:5" ht="20.100000000000001" customHeight="1" thickBot="1" x14ac:dyDescent="0.25">
      <c r="B47" s="4" t="s">
        <v>32</v>
      </c>
      <c r="C47" s="5">
        <v>356</v>
      </c>
      <c r="D47" s="5">
        <v>444</v>
      </c>
      <c r="E47" s="6">
        <f t="shared" si="3"/>
        <v>0.24719101123595505</v>
      </c>
    </row>
    <row r="48" spans="2:5" ht="20.100000000000001" customHeight="1" thickBot="1" x14ac:dyDescent="0.25">
      <c r="B48" s="4" t="s">
        <v>35</v>
      </c>
      <c r="C48" s="5">
        <v>194</v>
      </c>
      <c r="D48" s="5">
        <v>309</v>
      </c>
      <c r="E48" s="6">
        <f t="shared" si="3"/>
        <v>0.59278350515463918</v>
      </c>
    </row>
    <row r="49" spans="2:5" ht="20.100000000000001" customHeight="1" thickBot="1" x14ac:dyDescent="0.25">
      <c r="B49" s="4" t="s">
        <v>67</v>
      </c>
      <c r="C49" s="5">
        <v>95</v>
      </c>
      <c r="D49" s="5">
        <v>161</v>
      </c>
      <c r="E49" s="6">
        <f t="shared" si="3"/>
        <v>0.69473684210526321</v>
      </c>
    </row>
    <row r="50" spans="2:5" ht="20.100000000000001" customHeight="1" collapsed="1" thickBot="1" x14ac:dyDescent="0.25">
      <c r="B50" s="4" t="s">
        <v>36</v>
      </c>
      <c r="C50" s="6">
        <f>C44/(C44+C45)</f>
        <v>0.76190476190476186</v>
      </c>
      <c r="D50" s="6">
        <f>D44/(D44+D45)</f>
        <v>0.86250000000000004</v>
      </c>
      <c r="E50" s="6">
        <f t="shared" si="3"/>
        <v>0.13203125000000013</v>
      </c>
    </row>
    <row r="51" spans="2:5" ht="20.100000000000001" customHeight="1" thickBot="1" x14ac:dyDescent="0.25">
      <c r="B51" s="4" t="s">
        <v>37</v>
      </c>
      <c r="C51" s="6">
        <f>C47/(C46+C47)</f>
        <v>0.94680851063829785</v>
      </c>
      <c r="D51" s="6">
        <f t="shared" ref="D51" si="4">D47/(D46+D47)</f>
        <v>0.95074946466809418</v>
      </c>
      <c r="E51" s="6">
        <f t="shared" si="3"/>
        <v>4.1623559415826395E-3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65</v>
      </c>
      <c r="D58" s="5">
        <v>160</v>
      </c>
      <c r="E58" s="6">
        <f>IF(C58&gt;0,(D58-C58)/C58,"-")</f>
        <v>1.4615384615384615</v>
      </c>
    </row>
    <row r="59" spans="2:5" ht="20.100000000000001" customHeight="1" thickBot="1" x14ac:dyDescent="0.25">
      <c r="B59" s="4" t="s">
        <v>41</v>
      </c>
      <c r="C59" s="5">
        <v>43</v>
      </c>
      <c r="D59" s="5">
        <v>110</v>
      </c>
      <c r="E59" s="6">
        <f t="shared" ref="E59:E63" si="5">IF(C59&gt;0,(D59-C59)/C59,"-")</f>
        <v>1.558139534883721</v>
      </c>
    </row>
    <row r="60" spans="2:5" ht="20.100000000000001" customHeight="1" thickBot="1" x14ac:dyDescent="0.25">
      <c r="B60" s="4" t="s">
        <v>42</v>
      </c>
      <c r="C60" s="5">
        <v>7</v>
      </c>
      <c r="D60" s="5">
        <v>28</v>
      </c>
      <c r="E60" s="6">
        <f t="shared" si="5"/>
        <v>3</v>
      </c>
    </row>
    <row r="61" spans="2:5" ht="20.100000000000001" customHeight="1" collapsed="1" thickBot="1" x14ac:dyDescent="0.25">
      <c r="B61" s="4" t="s">
        <v>98</v>
      </c>
      <c r="C61" s="6">
        <f>(C59+C60)/C58</f>
        <v>0.76923076923076927</v>
      </c>
      <c r="D61" s="6">
        <f>(D59+D60)/D58</f>
        <v>0.86250000000000004</v>
      </c>
      <c r="E61" s="6">
        <f t="shared" si="5"/>
        <v>0.12125</v>
      </c>
    </row>
    <row r="62" spans="2:5" ht="20.100000000000001" customHeight="1" thickBot="1" x14ac:dyDescent="0.25">
      <c r="B62" s="4" t="s">
        <v>39</v>
      </c>
      <c r="C62" s="6">
        <v>0.7678571428571429</v>
      </c>
      <c r="D62" s="6">
        <v>0.83333333333333337</v>
      </c>
      <c r="E62" s="6">
        <f t="shared" si="5"/>
        <v>8.5271317829457349E-2</v>
      </c>
    </row>
    <row r="63" spans="2:5" ht="20.100000000000001" customHeight="1" thickBot="1" x14ac:dyDescent="0.25">
      <c r="B63" s="4" t="s">
        <v>40</v>
      </c>
      <c r="C63" s="6">
        <v>0.77777777777777779</v>
      </c>
      <c r="D63" s="6">
        <v>1</v>
      </c>
      <c r="E63" s="6">
        <f t="shared" si="5"/>
        <v>0.2857142857142857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1190</v>
      </c>
      <c r="D70" s="5">
        <v>1543</v>
      </c>
      <c r="E70" s="6">
        <f>IF(C70&gt;0,(D70-C70)/C70,"-")</f>
        <v>0.29663865546218487</v>
      </c>
    </row>
    <row r="71" spans="2:10" ht="20.100000000000001" customHeight="1" thickBot="1" x14ac:dyDescent="0.25">
      <c r="B71" s="4" t="s">
        <v>45</v>
      </c>
      <c r="C71" s="5">
        <v>147</v>
      </c>
      <c r="D71" s="5">
        <v>403</v>
      </c>
      <c r="E71" s="6">
        <f t="shared" ref="E71:E77" si="6">IF(C71&gt;0,(D71-C71)/C71,"-")</f>
        <v>1.7414965986394557</v>
      </c>
    </row>
    <row r="72" spans="2:10" ht="20.100000000000001" customHeight="1" thickBot="1" x14ac:dyDescent="0.25">
      <c r="B72" s="4" t="s">
        <v>43</v>
      </c>
      <c r="C72" s="5">
        <v>4</v>
      </c>
      <c r="D72" s="5">
        <v>3</v>
      </c>
      <c r="E72" s="6">
        <f t="shared" si="6"/>
        <v>-0.25</v>
      </c>
    </row>
    <row r="73" spans="2:10" ht="20.100000000000001" customHeight="1" thickBot="1" x14ac:dyDescent="0.25">
      <c r="B73" s="4" t="s">
        <v>46</v>
      </c>
      <c r="C73" s="5">
        <v>753</v>
      </c>
      <c r="D73" s="5">
        <v>789</v>
      </c>
      <c r="E73" s="6">
        <f t="shared" si="6"/>
        <v>4.7808764940239043E-2</v>
      </c>
    </row>
    <row r="74" spans="2:10" ht="20.100000000000001" customHeight="1" thickBot="1" x14ac:dyDescent="0.25">
      <c r="B74" s="4" t="s">
        <v>47</v>
      </c>
      <c r="C74" s="5">
        <v>246</v>
      </c>
      <c r="D74" s="5">
        <v>299</v>
      </c>
      <c r="E74" s="6">
        <f t="shared" si="6"/>
        <v>0.21544715447154472</v>
      </c>
    </row>
    <row r="75" spans="2:10" ht="20.100000000000001" customHeight="1" thickBot="1" x14ac:dyDescent="0.25">
      <c r="B75" s="4" t="s">
        <v>48</v>
      </c>
      <c r="C75" s="5">
        <v>39</v>
      </c>
      <c r="D75" s="5">
        <v>48</v>
      </c>
      <c r="E75" s="6">
        <f t="shared" si="6"/>
        <v>0.23076923076923078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1</v>
      </c>
      <c r="D77" s="5">
        <v>1</v>
      </c>
      <c r="E77" s="6">
        <f t="shared" si="6"/>
        <v>0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26</v>
      </c>
      <c r="D90" s="5">
        <v>137</v>
      </c>
      <c r="E90" s="6">
        <f>IF(C90&gt;0,(D90-C90)/C90,"-")</f>
        <v>4.2692307692307692</v>
      </c>
    </row>
    <row r="91" spans="2:5" ht="29.25" thickBot="1" x14ac:dyDescent="0.25">
      <c r="B91" s="4" t="s">
        <v>52</v>
      </c>
      <c r="C91" s="5">
        <v>10</v>
      </c>
      <c r="D91" s="5">
        <v>99</v>
      </c>
      <c r="E91" s="6">
        <f t="shared" ref="E91:E93" si="7">IF(C91&gt;0,(D91-C91)/C91,"-")</f>
        <v>8.9</v>
      </c>
    </row>
    <row r="92" spans="2:5" ht="29.25" customHeight="1" thickBot="1" x14ac:dyDescent="0.25">
      <c r="B92" s="4" t="s">
        <v>53</v>
      </c>
      <c r="C92" s="5">
        <v>36</v>
      </c>
      <c r="D92" s="5">
        <v>138</v>
      </c>
      <c r="E92" s="6">
        <f t="shared" si="7"/>
        <v>2.8333333333333335</v>
      </c>
    </row>
    <row r="93" spans="2:5" ht="29.25" customHeight="1" thickBot="1" x14ac:dyDescent="0.25">
      <c r="B93" s="4" t="s">
        <v>54</v>
      </c>
      <c r="C93" s="6">
        <f>(C90+C91)/(C90+C91+C92)</f>
        <v>0.5</v>
      </c>
      <c r="D93" s="6">
        <f>(D90+D91)/(D90+D91+D92)</f>
        <v>0.63101604278074863</v>
      </c>
      <c r="E93" s="6">
        <f t="shared" si="7"/>
        <v>0.26203208556149726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72</v>
      </c>
      <c r="D100" s="5">
        <v>377</v>
      </c>
      <c r="E100" s="6">
        <f>IF(C100&gt;0,(D100-C100)/C100,"-")</f>
        <v>4.2361111111111107</v>
      </c>
    </row>
    <row r="101" spans="2:5" ht="20.100000000000001" customHeight="1" thickBot="1" x14ac:dyDescent="0.25">
      <c r="B101" s="4" t="s">
        <v>41</v>
      </c>
      <c r="C101" s="5">
        <v>30</v>
      </c>
      <c r="D101" s="5">
        <v>187</v>
      </c>
      <c r="E101" s="6">
        <f t="shared" ref="E101:E105" si="8">IF(C101&gt;0,(D101-C101)/C101,"-")</f>
        <v>5.2333333333333334</v>
      </c>
    </row>
    <row r="102" spans="2:5" ht="20.100000000000001" customHeight="1" thickBot="1" x14ac:dyDescent="0.25">
      <c r="B102" s="4" t="s">
        <v>42</v>
      </c>
      <c r="C102" s="5">
        <v>6</v>
      </c>
      <c r="D102" s="5">
        <v>51</v>
      </c>
      <c r="E102" s="6">
        <f t="shared" si="8"/>
        <v>7.5</v>
      </c>
    </row>
    <row r="103" spans="2:5" ht="20.100000000000001" customHeight="1" thickBot="1" x14ac:dyDescent="0.25">
      <c r="B103" s="4" t="s">
        <v>98</v>
      </c>
      <c r="C103" s="6">
        <f>(C101+C102)/C100</f>
        <v>0.5</v>
      </c>
      <c r="D103" s="6">
        <f>(D101+D102)/D100</f>
        <v>0.6312997347480106</v>
      </c>
      <c r="E103" s="6">
        <f t="shared" si="8"/>
        <v>0.2625994694960212</v>
      </c>
    </row>
    <row r="104" spans="2:5" ht="20.100000000000001" customHeight="1" thickBot="1" x14ac:dyDescent="0.25">
      <c r="B104" s="4" t="s">
        <v>39</v>
      </c>
      <c r="C104" s="6">
        <v>0.52631578947368418</v>
      </c>
      <c r="D104" s="6">
        <v>0.65845070422535212</v>
      </c>
      <c r="E104" s="6">
        <f t="shared" si="8"/>
        <v>0.25105633802816912</v>
      </c>
    </row>
    <row r="105" spans="2:5" ht="20.100000000000001" customHeight="1" thickBot="1" x14ac:dyDescent="0.25">
      <c r="B105" s="4" t="s">
        <v>40</v>
      </c>
      <c r="C105" s="6">
        <v>0.4</v>
      </c>
      <c r="D105" s="6">
        <v>0.54838709677419351</v>
      </c>
      <c r="E105" s="6">
        <f t="shared" si="8"/>
        <v>0.37096774193548371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121</v>
      </c>
      <c r="D112" s="5">
        <v>354</v>
      </c>
      <c r="E112" s="6">
        <f>IF(C112&gt;0,(D112-C112)/C112,"-")</f>
        <v>1.9256198347107438</v>
      </c>
    </row>
    <row r="113" spans="2:14" ht="15" thickBot="1" x14ac:dyDescent="0.25">
      <c r="B113" s="4" t="s">
        <v>56</v>
      </c>
      <c r="C113" s="5">
        <v>90</v>
      </c>
      <c r="D113" s="5">
        <v>244</v>
      </c>
      <c r="E113" s="6">
        <f t="shared" ref="E113:E114" si="9">IF(C113&gt;0,(D113-C113)/C113,"-")</f>
        <v>1.711111111111111</v>
      </c>
    </row>
    <row r="114" spans="2:14" ht="15" thickBot="1" x14ac:dyDescent="0.25">
      <c r="B114" s="4" t="s">
        <v>57</v>
      </c>
      <c r="C114" s="5">
        <v>31</v>
      </c>
      <c r="D114" s="5">
        <v>110</v>
      </c>
      <c r="E114" s="6">
        <f t="shared" si="9"/>
        <v>2.5483870967741935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1</v>
      </c>
      <c r="E128" s="10">
        <v>0</v>
      </c>
      <c r="F128" s="10">
        <v>1</v>
      </c>
      <c r="G128" s="10">
        <v>4</v>
      </c>
      <c r="H128" s="10">
        <v>1</v>
      </c>
      <c r="I128" s="10">
        <v>0</v>
      </c>
      <c r="J128" s="10">
        <v>5</v>
      </c>
      <c r="K128" s="6" t="str">
        <f>IF(C128=0,"-",(G128-C128)/C128)</f>
        <v>-</v>
      </c>
      <c r="L128" s="6">
        <f t="shared" ref="L128:N133" si="10">IF(D128=0,"-",(H128-D128)/D128)</f>
        <v>0</v>
      </c>
      <c r="M128" s="6" t="str">
        <f t="shared" si="10"/>
        <v>-</v>
      </c>
      <c r="N128" s="6">
        <f t="shared" si="10"/>
        <v>4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1</v>
      </c>
      <c r="H129" s="10">
        <v>0</v>
      </c>
      <c r="I129" s="10">
        <v>0</v>
      </c>
      <c r="J129" s="10">
        <v>1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0</v>
      </c>
      <c r="D133" s="10">
        <v>1</v>
      </c>
      <c r="E133" s="10">
        <v>0</v>
      </c>
      <c r="F133" s="10">
        <v>1</v>
      </c>
      <c r="G133" s="10">
        <v>5</v>
      </c>
      <c r="H133" s="10">
        <v>1</v>
      </c>
      <c r="I133" s="10">
        <v>0</v>
      </c>
      <c r="J133" s="10">
        <v>6</v>
      </c>
      <c r="K133" s="6" t="str">
        <f t="shared" si="11"/>
        <v>-</v>
      </c>
      <c r="L133" s="6">
        <f t="shared" si="10"/>
        <v>0</v>
      </c>
      <c r="M133" s="6" t="str">
        <f t="shared" si="10"/>
        <v>-</v>
      </c>
      <c r="N133" s="6">
        <f t="shared" si="10"/>
        <v>5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>
        <f>IF(D128=0,"-",D128/(D128+D129))</f>
        <v>1</v>
      </c>
      <c r="E134" s="6" t="str">
        <f t="shared" ref="E134:J134" si="12">IF(E128=0,"-",E128/(E128+E129))</f>
        <v>-</v>
      </c>
      <c r="F134" s="6">
        <f t="shared" si="12"/>
        <v>1</v>
      </c>
      <c r="G134" s="6">
        <f t="shared" si="12"/>
        <v>0.8</v>
      </c>
      <c r="H134" s="6">
        <f t="shared" si="12"/>
        <v>1</v>
      </c>
      <c r="I134" s="6" t="str">
        <f t="shared" si="12"/>
        <v>-</v>
      </c>
      <c r="J134" s="6">
        <f t="shared" si="12"/>
        <v>0.83333333333333337</v>
      </c>
      <c r="K134" s="6" t="str">
        <f>IF(OR(C134="-",G134="-"),"-",(G134-C134)/C134)</f>
        <v>-</v>
      </c>
      <c r="L134" s="6">
        <f t="shared" ref="L134:N135" si="13">IF(OR(D134="-",H134="-"),"-",(H134-D134)/D134)</f>
        <v>0</v>
      </c>
      <c r="M134" s="6" t="str">
        <f t="shared" si="13"/>
        <v>-</v>
      </c>
      <c r="N134" s="6">
        <f t="shared" si="13"/>
        <v>-0.16666666666666663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0</v>
      </c>
      <c r="D143" s="10">
        <v>0</v>
      </c>
      <c r="E143" s="10">
        <v>0</v>
      </c>
      <c r="F143" s="10">
        <v>0</v>
      </c>
      <c r="G143" s="10">
        <v>11</v>
      </c>
      <c r="H143" s="10">
        <v>0</v>
      </c>
      <c r="I143" s="10">
        <v>1</v>
      </c>
      <c r="J143" s="10">
        <v>12</v>
      </c>
      <c r="K143" s="6" t="str">
        <f>IF(C143=0,"-",(G143-C143)/C143)</f>
        <v>-</v>
      </c>
      <c r="L143" s="6" t="str">
        <f t="shared" ref="L143:N147" si="15">IF(D143=0,"-",(H143-D143)/D143)</f>
        <v>-</v>
      </c>
      <c r="M143" s="6" t="str">
        <f t="shared" si="15"/>
        <v>-</v>
      </c>
      <c r="N143" s="6" t="str">
        <f t="shared" si="15"/>
        <v>-</v>
      </c>
    </row>
    <row r="144" spans="2:14" ht="15" thickBot="1" x14ac:dyDescent="0.25">
      <c r="B144" s="4" t="s">
        <v>72</v>
      </c>
      <c r="C144" s="10">
        <v>5</v>
      </c>
      <c r="D144" s="10">
        <v>0</v>
      </c>
      <c r="E144" s="10">
        <v>3</v>
      </c>
      <c r="F144" s="10">
        <v>8</v>
      </c>
      <c r="G144" s="10">
        <v>4</v>
      </c>
      <c r="H144" s="10">
        <v>0</v>
      </c>
      <c r="I144" s="10">
        <v>0</v>
      </c>
      <c r="J144" s="10">
        <v>4</v>
      </c>
      <c r="K144" s="6">
        <f t="shared" ref="K144:K147" si="16">IF(C144=0,"-",(G144-C144)/C144)</f>
        <v>-0.2</v>
      </c>
      <c r="L144" s="6" t="str">
        <f t="shared" si="15"/>
        <v>-</v>
      </c>
      <c r="M144" s="6">
        <f t="shared" si="15"/>
        <v>-1</v>
      </c>
      <c r="N144" s="6">
        <f t="shared" si="15"/>
        <v>-0.5</v>
      </c>
    </row>
    <row r="145" spans="2:14" ht="15" thickBot="1" x14ac:dyDescent="0.25">
      <c r="B145" s="4" t="s">
        <v>73</v>
      </c>
      <c r="C145" s="10">
        <v>20</v>
      </c>
      <c r="D145" s="10">
        <v>0</v>
      </c>
      <c r="E145" s="10">
        <v>3</v>
      </c>
      <c r="F145" s="10">
        <v>23</v>
      </c>
      <c r="G145" s="10">
        <v>67</v>
      </c>
      <c r="H145" s="10">
        <v>0</v>
      </c>
      <c r="I145" s="10">
        <v>3</v>
      </c>
      <c r="J145" s="10">
        <v>70</v>
      </c>
      <c r="K145" s="6">
        <f t="shared" si="16"/>
        <v>2.35</v>
      </c>
      <c r="L145" s="6" t="str">
        <f t="shared" si="15"/>
        <v>-</v>
      </c>
      <c r="M145" s="6">
        <f t="shared" si="15"/>
        <v>0</v>
      </c>
      <c r="N145" s="6">
        <f t="shared" si="15"/>
        <v>2.0434782608695654</v>
      </c>
    </row>
    <row r="146" spans="2:14" ht="15" thickBot="1" x14ac:dyDescent="0.25">
      <c r="B146" s="4" t="s">
        <v>74</v>
      </c>
      <c r="C146" s="10">
        <v>4</v>
      </c>
      <c r="D146" s="10">
        <v>0</v>
      </c>
      <c r="E146" s="10">
        <v>3</v>
      </c>
      <c r="F146" s="10">
        <v>7</v>
      </c>
      <c r="G146" s="10">
        <v>9</v>
      </c>
      <c r="H146" s="10">
        <v>0</v>
      </c>
      <c r="I146" s="10">
        <v>3</v>
      </c>
      <c r="J146" s="10">
        <v>12</v>
      </c>
      <c r="K146" s="6">
        <f t="shared" si="16"/>
        <v>1.25</v>
      </c>
      <c r="L146" s="6" t="str">
        <f t="shared" si="15"/>
        <v>-</v>
      </c>
      <c r="M146" s="6">
        <f t="shared" si="15"/>
        <v>0</v>
      </c>
      <c r="N146" s="6">
        <f t="shared" si="15"/>
        <v>0.7142857142857143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29</v>
      </c>
      <c r="D148" s="10">
        <v>0</v>
      </c>
      <c r="E148" s="10">
        <v>9</v>
      </c>
      <c r="F148" s="10">
        <v>38</v>
      </c>
      <c r="G148" s="10">
        <v>91</v>
      </c>
      <c r="H148" s="10">
        <v>0</v>
      </c>
      <c r="I148" s="10">
        <v>7</v>
      </c>
      <c r="J148" s="10">
        <v>98</v>
      </c>
      <c r="K148" s="6">
        <f t="shared" ref="K148" si="17">IF(C148=0,"-",(G148-C148)/C148)</f>
        <v>2.1379310344827585</v>
      </c>
      <c r="L148" s="6" t="str">
        <f t="shared" ref="L148" si="18">IF(D148=0,"-",(H148-D148)/D148)</f>
        <v>-</v>
      </c>
      <c r="M148" s="6">
        <f t="shared" ref="M148" si="19">IF(E148=0,"-",(I148-E148)/E148)</f>
        <v>-0.22222222222222221</v>
      </c>
      <c r="N148" s="6">
        <f t="shared" ref="N148" si="20">IF(F148=0,"-",(J148-F148)/F148)</f>
        <v>1.5789473684210527</v>
      </c>
    </row>
    <row r="149" spans="2:14" ht="29.25" thickBot="1" x14ac:dyDescent="0.25">
      <c r="B149" s="7" t="s">
        <v>76</v>
      </c>
      <c r="C149" s="6" t="str">
        <f t="shared" ref="C149:J150" si="21">IF(C143=0,"-",(C143/(C143+C145)))</f>
        <v>-</v>
      </c>
      <c r="D149" s="6" t="str">
        <f t="shared" si="21"/>
        <v>-</v>
      </c>
      <c r="E149" s="6" t="str">
        <f t="shared" si="21"/>
        <v>-</v>
      </c>
      <c r="F149" s="6" t="str">
        <f t="shared" si="21"/>
        <v>-</v>
      </c>
      <c r="G149" s="6">
        <f t="shared" si="21"/>
        <v>0.14102564102564102</v>
      </c>
      <c r="H149" s="6" t="str">
        <f t="shared" si="21"/>
        <v>-</v>
      </c>
      <c r="I149" s="6">
        <f t="shared" si="21"/>
        <v>0.25</v>
      </c>
      <c r="J149" s="6">
        <f t="shared" si="21"/>
        <v>0.14634146341463414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>
        <f t="shared" si="21"/>
        <v>0.55555555555555558</v>
      </c>
      <c r="D150" s="6" t="str">
        <f t="shared" si="21"/>
        <v>-</v>
      </c>
      <c r="E150" s="6">
        <f t="shared" si="21"/>
        <v>0.5</v>
      </c>
      <c r="F150" s="6">
        <f t="shared" si="21"/>
        <v>0.53333333333333333</v>
      </c>
      <c r="G150" s="6">
        <f t="shared" si="21"/>
        <v>0.30769230769230771</v>
      </c>
      <c r="H150" s="6" t="str">
        <f t="shared" si="21"/>
        <v>-</v>
      </c>
      <c r="I150" s="6" t="str">
        <f t="shared" si="21"/>
        <v>-</v>
      </c>
      <c r="J150" s="6">
        <f t="shared" si="21"/>
        <v>0.25</v>
      </c>
      <c r="K150" s="6">
        <f>IF(OR(C150="-",G150="-"),"-",(G150-C150)/C150)</f>
        <v>-0.44615384615384612</v>
      </c>
      <c r="L150" s="6" t="str">
        <f t="shared" si="22"/>
        <v>-</v>
      </c>
      <c r="M150" s="6" t="str">
        <f t="shared" si="22"/>
        <v>-</v>
      </c>
      <c r="N150" s="6">
        <f t="shared" si="22"/>
        <v>-0.53125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22</v>
      </c>
      <c r="D157" s="19">
        <v>79</v>
      </c>
      <c r="E157" s="18">
        <f>IF(C157=0,"-",(D157-C157)/C157)</f>
        <v>2.5909090909090908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7</v>
      </c>
      <c r="D158" s="19">
        <v>11</v>
      </c>
      <c r="E158" s="18">
        <f t="shared" ref="E158:E159" si="23">IF(C158=0,"-",(D158-C158)/C158)</f>
        <v>0.5714285714285714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0.75862068965517238</v>
      </c>
      <c r="D160" s="18">
        <f>IF(D157=0,"-",D157/(D157+D158+D159))</f>
        <v>0.87777777777777777</v>
      </c>
      <c r="E160" s="18">
        <f>IF(OR(C160="-",D160="-"),"-",(D160-C160)/C160)</f>
        <v>0.15707070707070711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</v>
      </c>
      <c r="D166" s="5">
        <v>6</v>
      </c>
      <c r="E166" s="6">
        <f>IF(C166=0,"-",(D166-C166)/C166)</f>
        <v>5</v>
      </c>
    </row>
    <row r="167" spans="2:14" ht="20.100000000000001" customHeight="1" thickBot="1" x14ac:dyDescent="0.25">
      <c r="B167" s="4" t="s">
        <v>41</v>
      </c>
      <c r="C167" s="5">
        <v>1</v>
      </c>
      <c r="D167" s="5">
        <v>4</v>
      </c>
      <c r="E167" s="6">
        <f t="shared" ref="E167:E168" si="24">IF(C167=0,"-",(D167-C167)/C167)</f>
        <v>3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1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0.83333333333333337</v>
      </c>
      <c r="E169" s="6">
        <f t="shared" ref="E169:E171" si="25">IF(OR(C169="-",D169="-"),"-",(D169-C169)/C169)</f>
        <v>-0.16666666666666663</v>
      </c>
    </row>
    <row r="170" spans="2:14" ht="20.100000000000001" customHeight="1" thickBot="1" x14ac:dyDescent="0.25">
      <c r="B170" s="4" t="s">
        <v>39</v>
      </c>
      <c r="C170" s="6">
        <v>1</v>
      </c>
      <c r="D170" s="6">
        <v>0.8</v>
      </c>
      <c r="E170" s="6">
        <f t="shared" si="25"/>
        <v>-0.19999999999999996</v>
      </c>
    </row>
    <row r="171" spans="2:14" ht="20.100000000000001" customHeight="1" thickBot="1" x14ac:dyDescent="0.25">
      <c r="B171" s="4" t="s">
        <v>40</v>
      </c>
      <c r="C171" s="6" t="s">
        <v>104</v>
      </c>
      <c r="D171" s="6">
        <v>1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0</v>
      </c>
      <c r="D178" s="5">
        <v>7</v>
      </c>
      <c r="E178" s="6" t="str">
        <f>IF(C178=0,"-",(D178-C178)/C178)</f>
        <v>-</v>
      </c>
      <c r="H178" s="13"/>
    </row>
    <row r="179" spans="2:8" ht="15" thickBot="1" x14ac:dyDescent="0.25">
      <c r="B179" s="4" t="s">
        <v>43</v>
      </c>
      <c r="C179" s="5">
        <v>0</v>
      </c>
      <c r="D179" s="5">
        <v>7</v>
      </c>
      <c r="E179" s="6" t="str">
        <f t="shared" ref="E179:E185" si="26">IF(C179=0,"-",(D179-C179)/C179)</f>
        <v>-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27</v>
      </c>
      <c r="D182" s="5">
        <v>92</v>
      </c>
      <c r="E182" s="6">
        <f t="shared" si="26"/>
        <v>2.4074074074074074</v>
      </c>
      <c r="H182" s="13"/>
    </row>
    <row r="183" spans="2:8" ht="15" thickBot="1" x14ac:dyDescent="0.25">
      <c r="B183" s="4" t="s">
        <v>47</v>
      </c>
      <c r="C183" s="5">
        <v>21</v>
      </c>
      <c r="D183" s="5">
        <v>85</v>
      </c>
      <c r="E183" s="6">
        <f t="shared" si="26"/>
        <v>3.0476190476190474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6</v>
      </c>
      <c r="D185" s="5">
        <v>7</v>
      </c>
      <c r="E185" s="6">
        <f t="shared" si="26"/>
        <v>0.16666666666666666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1</v>
      </c>
      <c r="E197" s="6">
        <f t="shared" ref="E197:E200" si="27">IF(C197=0,"-",(D197-C197)/C197)</f>
        <v>0</v>
      </c>
    </row>
    <row r="198" spans="2:5" ht="15" thickBot="1" x14ac:dyDescent="0.25">
      <c r="B198" s="4" t="s">
        <v>83</v>
      </c>
      <c r="C198" s="5">
        <v>0</v>
      </c>
      <c r="D198" s="5">
        <v>1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2</v>
      </c>
      <c r="E199" s="6">
        <f t="shared" si="27"/>
        <v>1</v>
      </c>
    </row>
    <row r="200" spans="2:5" ht="15" thickBot="1" x14ac:dyDescent="0.25">
      <c r="B200" s="4" t="s">
        <v>85</v>
      </c>
      <c r="C200" s="5">
        <v>0</v>
      </c>
      <c r="D200" s="5">
        <v>1</v>
      </c>
      <c r="E200" s="6" t="str">
        <f t="shared" si="27"/>
        <v>-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1</v>
      </c>
      <c r="E208" s="6">
        <f t="shared" si="28"/>
        <v>0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1</v>
      </c>
      <c r="E209" s="6">
        <f t="shared" si="28"/>
        <v>0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1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1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2</v>
      </c>
      <c r="D221" s="5">
        <v>5</v>
      </c>
      <c r="E221" s="6">
        <f t="shared" ref="E221:E223" si="30">IF(C221=0,"-",(D221-C221)/C221)</f>
        <v>1.5</v>
      </c>
    </row>
    <row r="222" spans="2:5" ht="15" thickBot="1" x14ac:dyDescent="0.25">
      <c r="B222" s="16" t="s">
        <v>92</v>
      </c>
      <c r="C222" s="5">
        <v>4</v>
      </c>
      <c r="D222" s="5">
        <v>5</v>
      </c>
      <c r="E222" s="6">
        <f t="shared" si="30"/>
        <v>0.25</v>
      </c>
    </row>
    <row r="223" spans="2:5" ht="15" thickBot="1" x14ac:dyDescent="0.25">
      <c r="B223" s="16" t="s">
        <v>93</v>
      </c>
      <c r="C223" s="5">
        <v>4</v>
      </c>
      <c r="D223" s="5">
        <v>4</v>
      </c>
      <c r="E223" s="6">
        <f t="shared" si="30"/>
        <v>0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2º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1326</v>
      </c>
      <c r="D14" s="5">
        <v>1581</v>
      </c>
      <c r="E14" s="6">
        <f>IF(C14&gt;0,(D14-C14)/C14)</f>
        <v>0.19230769230769232</v>
      </c>
    </row>
    <row r="15" spans="1:5" ht="20.100000000000001" customHeight="1" thickBot="1" x14ac:dyDescent="0.25">
      <c r="B15" s="4" t="s">
        <v>17</v>
      </c>
      <c r="C15" s="5">
        <v>1287</v>
      </c>
      <c r="D15" s="5">
        <v>1539</v>
      </c>
      <c r="E15" s="6">
        <f t="shared" ref="E15:E25" si="0">IF(C15&gt;0,(D15-C15)/C15)</f>
        <v>0.19580419580419581</v>
      </c>
    </row>
    <row r="16" spans="1:5" ht="20.100000000000001" customHeight="1" thickBot="1" x14ac:dyDescent="0.25">
      <c r="B16" s="4" t="s">
        <v>18</v>
      </c>
      <c r="C16" s="5">
        <v>854</v>
      </c>
      <c r="D16" s="5">
        <v>1079</v>
      </c>
      <c r="E16" s="6">
        <f t="shared" si="0"/>
        <v>0.26346604215456676</v>
      </c>
    </row>
    <row r="17" spans="2:5" ht="20.100000000000001" customHeight="1" thickBot="1" x14ac:dyDescent="0.25">
      <c r="B17" s="4" t="s">
        <v>19</v>
      </c>
      <c r="C17" s="5">
        <v>433</v>
      </c>
      <c r="D17" s="5">
        <v>460</v>
      </c>
      <c r="E17" s="6">
        <f t="shared" si="0"/>
        <v>6.2355658198614321E-2</v>
      </c>
    </row>
    <row r="18" spans="2:5" ht="20.100000000000001" customHeight="1" thickBot="1" x14ac:dyDescent="0.25">
      <c r="B18" s="4" t="s">
        <v>100</v>
      </c>
      <c r="C18" s="5">
        <v>24</v>
      </c>
      <c r="D18" s="5">
        <v>0</v>
      </c>
      <c r="E18" s="6">
        <f>IF(C18=0,"-",(D18-C18)/C18)</f>
        <v>-1</v>
      </c>
    </row>
    <row r="19" spans="2:5" ht="20.100000000000001" customHeight="1" thickBot="1" x14ac:dyDescent="0.25">
      <c r="B19" s="4" t="s">
        <v>101</v>
      </c>
      <c r="C19" s="5">
        <v>8</v>
      </c>
      <c r="D19" s="5">
        <v>1</v>
      </c>
      <c r="E19" s="6">
        <f>IF(C19=0,"-",(D19-C19)/C19)</f>
        <v>-0.875</v>
      </c>
    </row>
    <row r="20" spans="2:5" ht="20.100000000000001" customHeight="1" thickBot="1" x14ac:dyDescent="0.25">
      <c r="B20" s="4" t="s">
        <v>20</v>
      </c>
      <c r="C20" s="6">
        <f>C17/C15</f>
        <v>0.33644133644133645</v>
      </c>
      <c r="D20" s="6">
        <f>D17/D15</f>
        <v>0.29889538661468484</v>
      </c>
      <c r="E20" s="6">
        <f t="shared" si="0"/>
        <v>-0.11159731507367347</v>
      </c>
    </row>
    <row r="21" spans="2:5" ht="30" customHeight="1" thickBot="1" x14ac:dyDescent="0.25">
      <c r="B21" s="4" t="s">
        <v>23</v>
      </c>
      <c r="C21" s="5">
        <v>168</v>
      </c>
      <c r="D21" s="5">
        <v>82</v>
      </c>
      <c r="E21" s="6">
        <f t="shared" si="0"/>
        <v>-0.51190476190476186</v>
      </c>
    </row>
    <row r="22" spans="2:5" ht="20.100000000000001" customHeight="1" thickBot="1" x14ac:dyDescent="0.25">
      <c r="B22" s="4" t="s">
        <v>24</v>
      </c>
      <c r="C22" s="5">
        <v>83</v>
      </c>
      <c r="D22" s="5">
        <v>66</v>
      </c>
      <c r="E22" s="6">
        <f t="shared" si="0"/>
        <v>-0.20481927710843373</v>
      </c>
    </row>
    <row r="23" spans="2:5" ht="20.100000000000001" customHeight="1" thickBot="1" x14ac:dyDescent="0.25">
      <c r="B23" s="4" t="s">
        <v>25</v>
      </c>
      <c r="C23" s="5">
        <v>85</v>
      </c>
      <c r="D23" s="5">
        <v>16</v>
      </c>
      <c r="E23" s="6">
        <f t="shared" si="0"/>
        <v>-0.81176470588235294</v>
      </c>
    </row>
    <row r="24" spans="2:5" ht="20.100000000000001" customHeight="1" thickBot="1" x14ac:dyDescent="0.25">
      <c r="B24" s="4" t="s">
        <v>21</v>
      </c>
      <c r="C24" s="6">
        <f>C23/C21</f>
        <v>0.50595238095238093</v>
      </c>
      <c r="D24" s="6">
        <f t="shared" ref="D24" si="1">D23/D21</f>
        <v>0.1951219512195122</v>
      </c>
      <c r="E24" s="6">
        <f t="shared" si="0"/>
        <v>-0.61434720229555229</v>
      </c>
    </row>
    <row r="25" spans="2:5" ht="20.100000000000001" customHeight="1" thickBot="1" x14ac:dyDescent="0.25">
      <c r="B25" s="7" t="s">
        <v>26</v>
      </c>
      <c r="C25" s="6">
        <v>0.12599353291935925</v>
      </c>
      <c r="D25" s="6">
        <v>0.15050446868206396</v>
      </c>
      <c r="E25" s="6">
        <f t="shared" si="0"/>
        <v>0.19454122124182888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293</v>
      </c>
      <c r="D34" s="5">
        <v>362</v>
      </c>
      <c r="E34" s="6">
        <f>IF(C34&gt;0,(D34-C34)/C34,"-")</f>
        <v>0.23549488054607509</v>
      </c>
    </row>
    <row r="35" spans="2:5" ht="20.100000000000001" customHeight="1" thickBot="1" x14ac:dyDescent="0.25">
      <c r="B35" s="4" t="s">
        <v>29</v>
      </c>
      <c r="C35" s="5">
        <v>1</v>
      </c>
      <c r="D35" s="5">
        <v>0</v>
      </c>
      <c r="E35" s="6">
        <f t="shared" ref="E35:E37" si="2">IF(C35&gt;0,(D35-C35)/C35,"-")</f>
        <v>-1</v>
      </c>
    </row>
    <row r="36" spans="2:5" ht="20.100000000000001" customHeight="1" thickBot="1" x14ac:dyDescent="0.25">
      <c r="B36" s="4" t="s">
        <v>28</v>
      </c>
      <c r="C36" s="5">
        <v>207</v>
      </c>
      <c r="D36" s="5">
        <v>289</v>
      </c>
      <c r="E36" s="6">
        <f t="shared" si="2"/>
        <v>0.39613526570048307</v>
      </c>
    </row>
    <row r="37" spans="2:5" ht="20.100000000000001" customHeight="1" thickBot="1" x14ac:dyDescent="0.25">
      <c r="B37" s="4" t="s">
        <v>30</v>
      </c>
      <c r="C37" s="5">
        <v>85</v>
      </c>
      <c r="D37" s="5">
        <v>73</v>
      </c>
      <c r="E37" s="6">
        <f t="shared" si="2"/>
        <v>-0.14117647058823529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73</v>
      </c>
      <c r="D44" s="5">
        <v>191</v>
      </c>
      <c r="E44" s="6">
        <f>IF(C44&gt;0,(D44-C44)/C44,"-")</f>
        <v>1.6164383561643836</v>
      </c>
    </row>
    <row r="45" spans="2:5" ht="20.100000000000001" customHeight="1" thickBot="1" x14ac:dyDescent="0.25">
      <c r="B45" s="4" t="s">
        <v>34</v>
      </c>
      <c r="C45" s="5">
        <v>4</v>
      </c>
      <c r="D45" s="5">
        <v>22</v>
      </c>
      <c r="E45" s="6">
        <f t="shared" ref="E45:E51" si="3">IF(C45&gt;0,(D45-C45)/C45,"-")</f>
        <v>4.5</v>
      </c>
    </row>
    <row r="46" spans="2:5" ht="20.100000000000001" customHeight="1" thickBot="1" x14ac:dyDescent="0.25">
      <c r="B46" s="4" t="s">
        <v>31</v>
      </c>
      <c r="C46" s="5">
        <v>16</v>
      </c>
      <c r="D46" s="5">
        <v>30</v>
      </c>
      <c r="E46" s="6">
        <f t="shared" si="3"/>
        <v>0.875</v>
      </c>
    </row>
    <row r="47" spans="2:5" ht="20.100000000000001" customHeight="1" thickBot="1" x14ac:dyDescent="0.25">
      <c r="B47" s="4" t="s">
        <v>32</v>
      </c>
      <c r="C47" s="5">
        <v>507</v>
      </c>
      <c r="D47" s="5">
        <v>702</v>
      </c>
      <c r="E47" s="6">
        <f t="shared" si="3"/>
        <v>0.38461538461538464</v>
      </c>
    </row>
    <row r="48" spans="2:5" ht="20.100000000000001" customHeight="1" thickBot="1" x14ac:dyDescent="0.25">
      <c r="B48" s="4" t="s">
        <v>35</v>
      </c>
      <c r="C48" s="5">
        <v>142</v>
      </c>
      <c r="D48" s="5">
        <v>325</v>
      </c>
      <c r="E48" s="6">
        <f t="shared" si="3"/>
        <v>1.2887323943661972</v>
      </c>
    </row>
    <row r="49" spans="2:5" ht="20.100000000000001" customHeight="1" thickBot="1" x14ac:dyDescent="0.25">
      <c r="B49" s="4" t="s">
        <v>67</v>
      </c>
      <c r="C49" s="5">
        <v>183</v>
      </c>
      <c r="D49" s="5">
        <v>107</v>
      </c>
      <c r="E49" s="6">
        <f t="shared" si="3"/>
        <v>-0.41530054644808745</v>
      </c>
    </row>
    <row r="50" spans="2:5" ht="20.100000000000001" customHeight="1" collapsed="1" thickBot="1" x14ac:dyDescent="0.25">
      <c r="B50" s="4" t="s">
        <v>36</v>
      </c>
      <c r="C50" s="6">
        <f>C44/(C44+C45)</f>
        <v>0.94805194805194803</v>
      </c>
      <c r="D50" s="6">
        <f>D44/(D44+D45)</f>
        <v>0.89671361502347413</v>
      </c>
      <c r="E50" s="6">
        <f t="shared" si="3"/>
        <v>-5.4151392372499871E-2</v>
      </c>
    </row>
    <row r="51" spans="2:5" ht="20.100000000000001" customHeight="1" thickBot="1" x14ac:dyDescent="0.25">
      <c r="B51" s="4" t="s">
        <v>37</v>
      </c>
      <c r="C51" s="6">
        <f>C47/(C46+C47)</f>
        <v>0.96940726577437863</v>
      </c>
      <c r="D51" s="6">
        <f t="shared" ref="D51" si="4">D47/(D46+D47)</f>
        <v>0.95901639344262291</v>
      </c>
      <c r="E51" s="6">
        <f t="shared" si="3"/>
        <v>-1.0718789407314095E-2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86</v>
      </c>
      <c r="D58" s="5">
        <v>213</v>
      </c>
      <c r="E58" s="6">
        <f>IF(C58&gt;0,(D58-C58)/C58,"-")</f>
        <v>1.4767441860465116</v>
      </c>
    </row>
    <row r="59" spans="2:5" ht="20.100000000000001" customHeight="1" thickBot="1" x14ac:dyDescent="0.25">
      <c r="B59" s="4" t="s">
        <v>41</v>
      </c>
      <c r="C59" s="5">
        <v>47</v>
      </c>
      <c r="D59" s="5">
        <v>131</v>
      </c>
      <c r="E59" s="6">
        <f t="shared" ref="E59:E63" si="5">IF(C59&gt;0,(D59-C59)/C59,"-")</f>
        <v>1.7872340425531914</v>
      </c>
    </row>
    <row r="60" spans="2:5" ht="20.100000000000001" customHeight="1" thickBot="1" x14ac:dyDescent="0.25">
      <c r="B60" s="4" t="s">
        <v>42</v>
      </c>
      <c r="C60" s="5">
        <v>26</v>
      </c>
      <c r="D60" s="5">
        <v>60</v>
      </c>
      <c r="E60" s="6">
        <f t="shared" si="5"/>
        <v>1.3076923076923077</v>
      </c>
    </row>
    <row r="61" spans="2:5" ht="20.100000000000001" customHeight="1" collapsed="1" thickBot="1" x14ac:dyDescent="0.25">
      <c r="B61" s="4" t="s">
        <v>98</v>
      </c>
      <c r="C61" s="6">
        <f>(C59+C60)/C58</f>
        <v>0.84883720930232553</v>
      </c>
      <c r="D61" s="6">
        <f>(D59+D60)/D58</f>
        <v>0.89671361502347413</v>
      </c>
      <c r="E61" s="6">
        <f t="shared" si="5"/>
        <v>5.6402340986558622E-2</v>
      </c>
    </row>
    <row r="62" spans="2:5" ht="20.100000000000001" customHeight="1" thickBot="1" x14ac:dyDescent="0.25">
      <c r="B62" s="4" t="s">
        <v>39</v>
      </c>
      <c r="C62" s="6">
        <v>0.8867924528301887</v>
      </c>
      <c r="D62" s="6">
        <v>0.87919463087248317</v>
      </c>
      <c r="E62" s="6">
        <f t="shared" si="5"/>
        <v>-8.5677566757104921E-3</v>
      </c>
    </row>
    <row r="63" spans="2:5" ht="20.100000000000001" customHeight="1" thickBot="1" x14ac:dyDescent="0.25">
      <c r="B63" s="4" t="s">
        <v>40</v>
      </c>
      <c r="C63" s="6">
        <v>0.78787878787878785</v>
      </c>
      <c r="D63" s="6">
        <v>0.9375</v>
      </c>
      <c r="E63" s="6">
        <f t="shared" si="5"/>
        <v>0.1899038461538462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1391</v>
      </c>
      <c r="D70" s="5">
        <v>1952</v>
      </c>
      <c r="E70" s="6">
        <f>IF(C70&gt;0,(D70-C70)/C70,"-")</f>
        <v>0.40330697340043137</v>
      </c>
    </row>
    <row r="71" spans="2:10" ht="20.100000000000001" customHeight="1" thickBot="1" x14ac:dyDescent="0.25">
      <c r="B71" s="4" t="s">
        <v>45</v>
      </c>
      <c r="C71" s="5">
        <v>258</v>
      </c>
      <c r="D71" s="5">
        <v>575</v>
      </c>
      <c r="E71" s="6">
        <f t="shared" ref="E71:E77" si="6">IF(C71&gt;0,(D71-C71)/C71,"-")</f>
        <v>1.2286821705426356</v>
      </c>
    </row>
    <row r="72" spans="2:10" ht="20.100000000000001" customHeight="1" thickBot="1" x14ac:dyDescent="0.25">
      <c r="B72" s="4" t="s">
        <v>43</v>
      </c>
      <c r="C72" s="5">
        <v>0</v>
      </c>
      <c r="D72" s="5">
        <v>1</v>
      </c>
      <c r="E72" s="6" t="str">
        <f t="shared" si="6"/>
        <v>-</v>
      </c>
    </row>
    <row r="73" spans="2:10" ht="20.100000000000001" customHeight="1" thickBot="1" x14ac:dyDescent="0.25">
      <c r="B73" s="4" t="s">
        <v>46</v>
      </c>
      <c r="C73" s="5">
        <v>903</v>
      </c>
      <c r="D73" s="5">
        <v>925</v>
      </c>
      <c r="E73" s="6">
        <f t="shared" si="6"/>
        <v>2.4363233665559248E-2</v>
      </c>
    </row>
    <row r="74" spans="2:10" ht="20.100000000000001" customHeight="1" thickBot="1" x14ac:dyDescent="0.25">
      <c r="B74" s="4" t="s">
        <v>47</v>
      </c>
      <c r="C74" s="5">
        <v>197</v>
      </c>
      <c r="D74" s="5">
        <v>390</v>
      </c>
      <c r="E74" s="6">
        <f t="shared" si="6"/>
        <v>0.97969543147208127</v>
      </c>
    </row>
    <row r="75" spans="2:10" ht="20.100000000000001" customHeight="1" thickBot="1" x14ac:dyDescent="0.25">
      <c r="B75" s="4" t="s">
        <v>48</v>
      </c>
      <c r="C75" s="5">
        <v>33</v>
      </c>
      <c r="D75" s="5">
        <v>61</v>
      </c>
      <c r="E75" s="6">
        <f t="shared" si="6"/>
        <v>0.84848484848484851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23</v>
      </c>
      <c r="D90" s="5">
        <v>123</v>
      </c>
      <c r="E90" s="6">
        <f>IF(C90&gt;0,(D90-C90)/C90,"-")</f>
        <v>4.3478260869565215</v>
      </c>
    </row>
    <row r="91" spans="2:5" ht="29.25" thickBot="1" x14ac:dyDescent="0.25">
      <c r="B91" s="4" t="s">
        <v>52</v>
      </c>
      <c r="C91" s="5">
        <v>15</v>
      </c>
      <c r="D91" s="5">
        <v>97</v>
      </c>
      <c r="E91" s="6">
        <f t="shared" ref="E91:E93" si="7">IF(C91&gt;0,(D91-C91)/C91,"-")</f>
        <v>5.4666666666666668</v>
      </c>
    </row>
    <row r="92" spans="2:5" ht="29.25" customHeight="1" thickBot="1" x14ac:dyDescent="0.25">
      <c r="B92" s="4" t="s">
        <v>53</v>
      </c>
      <c r="C92" s="5">
        <v>35</v>
      </c>
      <c r="D92" s="5">
        <v>116</v>
      </c>
      <c r="E92" s="6">
        <f t="shared" si="7"/>
        <v>2.3142857142857145</v>
      </c>
    </row>
    <row r="93" spans="2:5" ht="29.25" customHeight="1" thickBot="1" x14ac:dyDescent="0.25">
      <c r="B93" s="4" t="s">
        <v>54</v>
      </c>
      <c r="C93" s="6">
        <f>(C90+C91)/(C90+C91+C92)</f>
        <v>0.52054794520547942</v>
      </c>
      <c r="D93" s="6">
        <f>(D90+D91)/(D90+D91+D92)</f>
        <v>0.65476190476190477</v>
      </c>
      <c r="E93" s="6">
        <f t="shared" si="7"/>
        <v>0.25783208020050136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77</v>
      </c>
      <c r="D100" s="5">
        <v>338</v>
      </c>
      <c r="E100" s="6">
        <f>IF(C100&gt;0,(D100-C100)/C100,"-")</f>
        <v>3.3896103896103895</v>
      </c>
    </row>
    <row r="101" spans="2:5" ht="20.100000000000001" customHeight="1" thickBot="1" x14ac:dyDescent="0.25">
      <c r="B101" s="4" t="s">
        <v>41</v>
      </c>
      <c r="C101" s="5">
        <v>27</v>
      </c>
      <c r="D101" s="5">
        <v>152</v>
      </c>
      <c r="E101" s="6">
        <f t="shared" ref="E101:E105" si="8">IF(C101&gt;0,(D101-C101)/C101,"-")</f>
        <v>4.6296296296296298</v>
      </c>
    </row>
    <row r="102" spans="2:5" ht="20.100000000000001" customHeight="1" thickBot="1" x14ac:dyDescent="0.25">
      <c r="B102" s="4" t="s">
        <v>42</v>
      </c>
      <c r="C102" s="5">
        <v>12</v>
      </c>
      <c r="D102" s="5">
        <v>68</v>
      </c>
      <c r="E102" s="6">
        <f t="shared" si="8"/>
        <v>4.666666666666667</v>
      </c>
    </row>
    <row r="103" spans="2:5" ht="20.100000000000001" customHeight="1" thickBot="1" x14ac:dyDescent="0.25">
      <c r="B103" s="4" t="s">
        <v>98</v>
      </c>
      <c r="C103" s="6">
        <f>(C101+C102)/C100</f>
        <v>0.50649350649350644</v>
      </c>
      <c r="D103" s="6">
        <f>(D101+D102)/D100</f>
        <v>0.65088757396449703</v>
      </c>
      <c r="E103" s="6">
        <f t="shared" si="8"/>
        <v>0.28508572295554557</v>
      </c>
    </row>
    <row r="104" spans="2:5" ht="20.100000000000001" customHeight="1" thickBot="1" x14ac:dyDescent="0.25">
      <c r="B104" s="4" t="s">
        <v>39</v>
      </c>
      <c r="C104" s="6">
        <v>0.50943396226415094</v>
      </c>
      <c r="D104" s="6">
        <v>0.63598326359832635</v>
      </c>
      <c r="E104" s="6">
        <f t="shared" si="8"/>
        <v>0.24841159150782582</v>
      </c>
    </row>
    <row r="105" spans="2:5" ht="20.100000000000001" customHeight="1" thickBot="1" x14ac:dyDescent="0.25">
      <c r="B105" s="4" t="s">
        <v>40</v>
      </c>
      <c r="C105" s="6">
        <v>0.5</v>
      </c>
      <c r="D105" s="6">
        <v>0.68686868686868685</v>
      </c>
      <c r="E105" s="6">
        <f t="shared" si="8"/>
        <v>0.3737373737373737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102</v>
      </c>
      <c r="D112" s="5">
        <v>313</v>
      </c>
      <c r="E112" s="6">
        <f>IF(C112&gt;0,(D112-C112)/C112,"-")</f>
        <v>2.0686274509803924</v>
      </c>
    </row>
    <row r="113" spans="2:14" ht="15" thickBot="1" x14ac:dyDescent="0.25">
      <c r="B113" s="4" t="s">
        <v>56</v>
      </c>
      <c r="C113" s="5">
        <v>58</v>
      </c>
      <c r="D113" s="5">
        <v>131</v>
      </c>
      <c r="E113" s="6">
        <f t="shared" ref="E113:E114" si="9">IF(C113&gt;0,(D113-C113)/C113,"-")</f>
        <v>1.2586206896551724</v>
      </c>
    </row>
    <row r="114" spans="2:14" ht="15" thickBot="1" x14ac:dyDescent="0.25">
      <c r="B114" s="4" t="s">
        <v>57</v>
      </c>
      <c r="C114" s="5">
        <v>44</v>
      </c>
      <c r="D114" s="5">
        <v>182</v>
      </c>
      <c r="E114" s="6">
        <f t="shared" si="9"/>
        <v>3.1363636363636362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1</v>
      </c>
      <c r="E128" s="10">
        <v>0</v>
      </c>
      <c r="F128" s="10">
        <v>1</v>
      </c>
      <c r="G128" s="10">
        <v>3</v>
      </c>
      <c r="H128" s="10">
        <v>1</v>
      </c>
      <c r="I128" s="10">
        <v>0</v>
      </c>
      <c r="J128" s="10">
        <v>4</v>
      </c>
      <c r="K128" s="6" t="str">
        <f>IF(C128=0,"-",(G128-C128)/C128)</f>
        <v>-</v>
      </c>
      <c r="L128" s="6">
        <f t="shared" ref="L128:N133" si="10">IF(D128=0,"-",(H128-D128)/D128)</f>
        <v>0</v>
      </c>
      <c r="M128" s="6" t="str">
        <f t="shared" si="10"/>
        <v>-</v>
      </c>
      <c r="N128" s="6">
        <f t="shared" si="10"/>
        <v>3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1</v>
      </c>
      <c r="D131" s="10">
        <v>0</v>
      </c>
      <c r="E131" s="10">
        <v>0</v>
      </c>
      <c r="F131" s="10">
        <v>1</v>
      </c>
      <c r="G131" s="10">
        <v>0</v>
      </c>
      <c r="H131" s="10">
        <v>0</v>
      </c>
      <c r="I131" s="10">
        <v>0</v>
      </c>
      <c r="J131" s="10">
        <v>0</v>
      </c>
      <c r="K131" s="6">
        <f t="shared" si="11"/>
        <v>-1</v>
      </c>
      <c r="L131" s="6" t="str">
        <f t="shared" si="10"/>
        <v>-</v>
      </c>
      <c r="M131" s="6" t="str">
        <f t="shared" si="10"/>
        <v>-</v>
      </c>
      <c r="N131" s="6">
        <f t="shared" si="10"/>
        <v>-1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1</v>
      </c>
      <c r="H132" s="10">
        <v>0</v>
      </c>
      <c r="I132" s="10">
        <v>0</v>
      </c>
      <c r="J132" s="10">
        <v>1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1</v>
      </c>
      <c r="E133" s="10">
        <v>0</v>
      </c>
      <c r="F133" s="10">
        <v>2</v>
      </c>
      <c r="G133" s="10">
        <v>4</v>
      </c>
      <c r="H133" s="10">
        <v>1</v>
      </c>
      <c r="I133" s="10">
        <v>0</v>
      </c>
      <c r="J133" s="10">
        <v>5</v>
      </c>
      <c r="K133" s="6">
        <f t="shared" si="11"/>
        <v>3</v>
      </c>
      <c r="L133" s="6">
        <f t="shared" si="10"/>
        <v>0</v>
      </c>
      <c r="M133" s="6" t="str">
        <f t="shared" si="10"/>
        <v>-</v>
      </c>
      <c r="N133" s="6">
        <f t="shared" si="10"/>
        <v>1.5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>
        <f>IF(D128=0,"-",D128/(D128+D129))</f>
        <v>1</v>
      </c>
      <c r="E134" s="6" t="str">
        <f t="shared" ref="E134:J134" si="12">IF(E128=0,"-",E128/(E128+E129))</f>
        <v>-</v>
      </c>
      <c r="F134" s="6">
        <f t="shared" si="12"/>
        <v>1</v>
      </c>
      <c r="G134" s="6">
        <f t="shared" si="12"/>
        <v>1</v>
      </c>
      <c r="H134" s="6">
        <f t="shared" si="12"/>
        <v>1</v>
      </c>
      <c r="I134" s="6" t="str">
        <f t="shared" si="12"/>
        <v>-</v>
      </c>
      <c r="J134" s="6">
        <f t="shared" si="12"/>
        <v>1</v>
      </c>
      <c r="K134" s="6" t="str">
        <f>IF(OR(C134="-",G134="-"),"-",(G134-C134)/C134)</f>
        <v>-</v>
      </c>
      <c r="L134" s="6">
        <f t="shared" ref="L134:N135" si="13">IF(OR(D134="-",H134="-"),"-",(H134-D134)/D134)</f>
        <v>0</v>
      </c>
      <c r="M134" s="6" t="str">
        <f t="shared" si="13"/>
        <v>-</v>
      </c>
      <c r="N134" s="6">
        <f t="shared" si="13"/>
        <v>0</v>
      </c>
    </row>
    <row r="135" spans="2:14" ht="15" thickBot="1" x14ac:dyDescent="0.25">
      <c r="B135" s="4" t="s">
        <v>37</v>
      </c>
      <c r="C135" s="6">
        <f>IF(C131=0,"-",C131/(C130+C131))</f>
        <v>1</v>
      </c>
      <c r="D135" s="6" t="str">
        <f t="shared" ref="D135:J135" si="14">IF(D131=0,"-",D131/(D130+D131))</f>
        <v>-</v>
      </c>
      <c r="E135" s="6" t="str">
        <f t="shared" si="14"/>
        <v>-</v>
      </c>
      <c r="F135" s="6">
        <f t="shared" si="14"/>
        <v>1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1</v>
      </c>
      <c r="D143" s="10">
        <v>0</v>
      </c>
      <c r="E143" s="10">
        <v>0</v>
      </c>
      <c r="F143" s="10">
        <v>1</v>
      </c>
      <c r="G143" s="10">
        <v>5</v>
      </c>
      <c r="H143" s="10">
        <v>0</v>
      </c>
      <c r="I143" s="10">
        <v>3</v>
      </c>
      <c r="J143" s="10">
        <v>8</v>
      </c>
      <c r="K143" s="6">
        <f>IF(C143=0,"-",(G143-C143)/C143)</f>
        <v>4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7</v>
      </c>
    </row>
    <row r="144" spans="2:14" ht="15" thickBot="1" x14ac:dyDescent="0.25">
      <c r="B144" s="4" t="s">
        <v>72</v>
      </c>
      <c r="C144" s="10">
        <v>1</v>
      </c>
      <c r="D144" s="10">
        <v>0</v>
      </c>
      <c r="E144" s="10">
        <v>0</v>
      </c>
      <c r="F144" s="10">
        <v>1</v>
      </c>
      <c r="G144" s="10">
        <v>0</v>
      </c>
      <c r="H144" s="10">
        <v>0</v>
      </c>
      <c r="I144" s="10">
        <v>1</v>
      </c>
      <c r="J144" s="10">
        <v>1</v>
      </c>
      <c r="K144" s="6">
        <f t="shared" ref="K144:K147" si="16">IF(C144=0,"-",(G144-C144)/C144)</f>
        <v>-1</v>
      </c>
      <c r="L144" s="6" t="str">
        <f t="shared" si="15"/>
        <v>-</v>
      </c>
      <c r="M144" s="6" t="str">
        <f t="shared" si="15"/>
        <v>-</v>
      </c>
      <c r="N144" s="6">
        <f t="shared" si="15"/>
        <v>0</v>
      </c>
    </row>
    <row r="145" spans="2:14" ht="15" thickBot="1" x14ac:dyDescent="0.25">
      <c r="B145" s="4" t="s">
        <v>73</v>
      </c>
      <c r="C145" s="10">
        <v>19</v>
      </c>
      <c r="D145" s="10">
        <v>0</v>
      </c>
      <c r="E145" s="10">
        <v>1</v>
      </c>
      <c r="F145" s="10">
        <v>20</v>
      </c>
      <c r="G145" s="10">
        <v>45</v>
      </c>
      <c r="H145" s="10">
        <v>0</v>
      </c>
      <c r="I145" s="10">
        <v>5</v>
      </c>
      <c r="J145" s="10">
        <v>50</v>
      </c>
      <c r="K145" s="6">
        <f t="shared" si="16"/>
        <v>1.368421052631579</v>
      </c>
      <c r="L145" s="6" t="str">
        <f t="shared" si="15"/>
        <v>-</v>
      </c>
      <c r="M145" s="6">
        <f t="shared" si="15"/>
        <v>4</v>
      </c>
      <c r="N145" s="6">
        <f t="shared" si="15"/>
        <v>1.5</v>
      </c>
    </row>
    <row r="146" spans="2:14" ht="15" thickBot="1" x14ac:dyDescent="0.25">
      <c r="B146" s="4" t="s">
        <v>74</v>
      </c>
      <c r="C146" s="10">
        <v>5</v>
      </c>
      <c r="D146" s="10">
        <v>0</v>
      </c>
      <c r="E146" s="10">
        <v>0</v>
      </c>
      <c r="F146" s="10">
        <v>5</v>
      </c>
      <c r="G146" s="10">
        <v>11</v>
      </c>
      <c r="H146" s="10">
        <v>0</v>
      </c>
      <c r="I146" s="10">
        <v>0</v>
      </c>
      <c r="J146" s="10">
        <v>11</v>
      </c>
      <c r="K146" s="6">
        <f t="shared" si="16"/>
        <v>1.2</v>
      </c>
      <c r="L146" s="6" t="str">
        <f t="shared" si="15"/>
        <v>-</v>
      </c>
      <c r="M146" s="6" t="str">
        <f t="shared" si="15"/>
        <v>-</v>
      </c>
      <c r="N146" s="6">
        <f t="shared" si="15"/>
        <v>1.2</v>
      </c>
    </row>
    <row r="147" spans="2:14" ht="15" thickBot="1" x14ac:dyDescent="0.25">
      <c r="B147" s="4" t="s">
        <v>75</v>
      </c>
      <c r="C147" s="10">
        <v>1</v>
      </c>
      <c r="D147" s="10">
        <v>0</v>
      </c>
      <c r="E147" s="10">
        <v>2</v>
      </c>
      <c r="F147" s="10">
        <v>3</v>
      </c>
      <c r="G147" s="10">
        <v>0</v>
      </c>
      <c r="H147" s="10">
        <v>0</v>
      </c>
      <c r="I147" s="10">
        <v>0</v>
      </c>
      <c r="J147" s="10">
        <v>0</v>
      </c>
      <c r="K147" s="6">
        <f t="shared" si="16"/>
        <v>-1</v>
      </c>
      <c r="L147" s="6" t="str">
        <f t="shared" si="15"/>
        <v>-</v>
      </c>
      <c r="M147" s="6">
        <f t="shared" si="15"/>
        <v>-1</v>
      </c>
      <c r="N147" s="6">
        <f t="shared" si="15"/>
        <v>-1</v>
      </c>
    </row>
    <row r="148" spans="2:14" ht="15" thickBot="1" x14ac:dyDescent="0.25">
      <c r="B148" s="7" t="s">
        <v>68</v>
      </c>
      <c r="C148" s="10">
        <v>27</v>
      </c>
      <c r="D148" s="10">
        <v>0</v>
      </c>
      <c r="E148" s="10">
        <v>3</v>
      </c>
      <c r="F148" s="10">
        <v>30</v>
      </c>
      <c r="G148" s="10">
        <v>61</v>
      </c>
      <c r="H148" s="10">
        <v>0</v>
      </c>
      <c r="I148" s="10">
        <v>9</v>
      </c>
      <c r="J148" s="10">
        <v>70</v>
      </c>
      <c r="K148" s="6">
        <f t="shared" ref="K148" si="17">IF(C148=0,"-",(G148-C148)/C148)</f>
        <v>1.2592592592592593</v>
      </c>
      <c r="L148" s="6" t="str">
        <f t="shared" ref="L148" si="18">IF(D148=0,"-",(H148-D148)/D148)</f>
        <v>-</v>
      </c>
      <c r="M148" s="6">
        <f t="shared" ref="M148" si="19">IF(E148=0,"-",(I148-E148)/E148)</f>
        <v>2</v>
      </c>
      <c r="N148" s="6">
        <f t="shared" ref="N148" si="20">IF(F148=0,"-",(J148-F148)/F148)</f>
        <v>1.3333333333333333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0.05</v>
      </c>
      <c r="D149" s="6" t="str">
        <f t="shared" si="21"/>
        <v>-</v>
      </c>
      <c r="E149" s="6" t="str">
        <f t="shared" si="21"/>
        <v>-</v>
      </c>
      <c r="F149" s="6">
        <f t="shared" si="21"/>
        <v>4.7619047619047616E-2</v>
      </c>
      <c r="G149" s="6">
        <f t="shared" si="21"/>
        <v>0.1</v>
      </c>
      <c r="H149" s="6" t="str">
        <f t="shared" si="21"/>
        <v>-</v>
      </c>
      <c r="I149" s="6">
        <f t="shared" si="21"/>
        <v>0.375</v>
      </c>
      <c r="J149" s="6">
        <f t="shared" si="21"/>
        <v>0.13793103448275862</v>
      </c>
      <c r="K149" s="6">
        <f>IF(OR(C149="-",G149="-"),"-",(G149-C149)/C149)</f>
        <v>1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1.896551724137931</v>
      </c>
    </row>
    <row r="150" spans="2:14" ht="29.25" thickBot="1" x14ac:dyDescent="0.25">
      <c r="B150" s="7" t="s">
        <v>77</v>
      </c>
      <c r="C150" s="6">
        <f t="shared" si="21"/>
        <v>0.16666666666666666</v>
      </c>
      <c r="D150" s="6" t="str">
        <f t="shared" si="21"/>
        <v>-</v>
      </c>
      <c r="E150" s="6" t="str">
        <f t="shared" si="21"/>
        <v>-</v>
      </c>
      <c r="F150" s="6">
        <f t="shared" si="21"/>
        <v>0.16666666666666666</v>
      </c>
      <c r="G150" s="6" t="str">
        <f t="shared" si="21"/>
        <v>-</v>
      </c>
      <c r="H150" s="6" t="str">
        <f t="shared" si="21"/>
        <v>-</v>
      </c>
      <c r="I150" s="6">
        <f t="shared" si="21"/>
        <v>1</v>
      </c>
      <c r="J150" s="6">
        <f t="shared" si="21"/>
        <v>8.3333333333333329E-2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>
        <f t="shared" si="22"/>
        <v>-0.5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24</v>
      </c>
      <c r="D157" s="19">
        <v>56</v>
      </c>
      <c r="E157" s="18">
        <f>IF(C157=0,"-",(D157-C157)/C157)</f>
        <v>1.3333333333333333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1</v>
      </c>
      <c r="D158" s="19">
        <v>5</v>
      </c>
      <c r="E158" s="18">
        <f t="shared" ref="E158:E159" si="23">IF(C158=0,"-",(D158-C158)/C158)</f>
        <v>4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0.96</v>
      </c>
      <c r="D160" s="18">
        <f>IF(D157=0,"-",D157/(D157+D158+D159))</f>
        <v>0.91803278688524592</v>
      </c>
      <c r="E160" s="18">
        <f>IF(OR(C160="-",D160="-"),"-",(D160-C160)/C160)</f>
        <v>-4.3715846994535464E-2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</v>
      </c>
      <c r="D166" s="5">
        <v>4</v>
      </c>
      <c r="E166" s="6">
        <f>IF(C166=0,"-",(D166-C166)/C166)</f>
        <v>3</v>
      </c>
    </row>
    <row r="167" spans="2:14" ht="20.100000000000001" customHeight="1" thickBot="1" x14ac:dyDescent="0.25">
      <c r="B167" s="4" t="s">
        <v>41</v>
      </c>
      <c r="C167" s="5">
        <v>1</v>
      </c>
      <c r="D167" s="5">
        <v>1</v>
      </c>
      <c r="E167" s="6">
        <f t="shared" ref="E167:E168" si="24">IF(C167=0,"-",(D167-C167)/C167)</f>
        <v>0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3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1</v>
      </c>
      <c r="E169" s="6">
        <f t="shared" ref="E169:E171" si="25">IF(OR(C169="-",D169="-"),"-",(D169-C169)/C169)</f>
        <v>0</v>
      </c>
    </row>
    <row r="170" spans="2:14" ht="20.100000000000001" customHeight="1" thickBot="1" x14ac:dyDescent="0.25">
      <c r="B170" s="4" t="s">
        <v>39</v>
      </c>
      <c r="C170" s="6">
        <v>1</v>
      </c>
      <c r="D170" s="6">
        <v>1</v>
      </c>
      <c r="E170" s="6">
        <f t="shared" si="25"/>
        <v>0</v>
      </c>
    </row>
    <row r="171" spans="2:14" ht="20.100000000000001" customHeight="1" thickBot="1" x14ac:dyDescent="0.25">
      <c r="B171" s="4" t="s">
        <v>40</v>
      </c>
      <c r="C171" s="6" t="s">
        <v>104</v>
      </c>
      <c r="D171" s="6">
        <v>1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1</v>
      </c>
      <c r="D178" s="5">
        <v>3</v>
      </c>
      <c r="E178" s="6">
        <f>IF(C178=0,"-",(D178-C178)/C178)</f>
        <v>2</v>
      </c>
      <c r="H178" s="13"/>
    </row>
    <row r="179" spans="2:8" ht="15" thickBot="1" x14ac:dyDescent="0.25">
      <c r="B179" s="4" t="s">
        <v>43</v>
      </c>
      <c r="C179" s="5">
        <v>1</v>
      </c>
      <c r="D179" s="5">
        <v>1</v>
      </c>
      <c r="E179" s="6">
        <f t="shared" ref="E179:E185" si="26">IF(C179=0,"-",(D179-C179)/C179)</f>
        <v>0</v>
      </c>
      <c r="H179" s="13"/>
    </row>
    <row r="180" spans="2:8" ht="15" thickBot="1" x14ac:dyDescent="0.25">
      <c r="B180" s="4" t="s">
        <v>47</v>
      </c>
      <c r="C180" s="5">
        <v>0</v>
      </c>
      <c r="D180" s="5">
        <v>2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28</v>
      </c>
      <c r="D182" s="5">
        <v>86</v>
      </c>
      <c r="E182" s="6">
        <f t="shared" si="26"/>
        <v>2.0714285714285716</v>
      </c>
      <c r="H182" s="13"/>
    </row>
    <row r="183" spans="2:8" ht="15" thickBot="1" x14ac:dyDescent="0.25">
      <c r="B183" s="4" t="s">
        <v>47</v>
      </c>
      <c r="C183" s="5">
        <v>27</v>
      </c>
      <c r="D183" s="5">
        <v>71</v>
      </c>
      <c r="E183" s="6">
        <f t="shared" si="26"/>
        <v>1.6296296296296295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1</v>
      </c>
      <c r="D185" s="5">
        <v>15</v>
      </c>
      <c r="E185" s="6">
        <f t="shared" si="26"/>
        <v>14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0</v>
      </c>
      <c r="E197" s="6">
        <f t="shared" ref="E197:E200" si="27">IF(C197=0,"-",(D197-C197)/C197)</f>
        <v>-1</v>
      </c>
    </row>
    <row r="198" spans="2:5" ht="15" thickBot="1" x14ac:dyDescent="0.25">
      <c r="B198" s="4" t="s">
        <v>83</v>
      </c>
      <c r="C198" s="5">
        <v>0</v>
      </c>
      <c r="D198" s="5">
        <v>2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2</v>
      </c>
      <c r="E199" s="6">
        <f t="shared" si="27"/>
        <v>1</v>
      </c>
    </row>
    <row r="200" spans="2:5" ht="15" thickBot="1" x14ac:dyDescent="0.25">
      <c r="B200" s="4" t="s">
        <v>85</v>
      </c>
      <c r="C200" s="5">
        <v>1</v>
      </c>
      <c r="D200" s="5">
        <v>0</v>
      </c>
      <c r="E200" s="6">
        <f t="shared" si="27"/>
        <v>-1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0</v>
      </c>
      <c r="E208" s="6">
        <f t="shared" si="28"/>
        <v>-1</v>
      </c>
    </row>
    <row r="209" spans="2:5" ht="20.100000000000001" customHeight="1" thickBot="1" x14ac:dyDescent="0.25">
      <c r="B209" s="17" t="s">
        <v>86</v>
      </c>
      <c r="C209" s="5">
        <v>0</v>
      </c>
      <c r="D209" s="5">
        <v>0</v>
      </c>
      <c r="E209" s="6" t="str">
        <f t="shared" si="28"/>
        <v>-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2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2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3</v>
      </c>
      <c r="D221" s="5">
        <v>4</v>
      </c>
      <c r="E221" s="6">
        <f t="shared" ref="E221:E223" si="30">IF(C221=0,"-",(D221-C221)/C221)</f>
        <v>0.33333333333333331</v>
      </c>
    </row>
    <row r="222" spans="2:5" ht="15" thickBot="1" x14ac:dyDescent="0.25">
      <c r="B222" s="16" t="s">
        <v>92</v>
      </c>
      <c r="C222" s="5">
        <v>1</v>
      </c>
      <c r="D222" s="5">
        <v>2</v>
      </c>
      <c r="E222" s="6">
        <f t="shared" si="30"/>
        <v>1</v>
      </c>
    </row>
    <row r="223" spans="2:5" ht="15" thickBot="1" x14ac:dyDescent="0.25">
      <c r="B223" s="16" t="s">
        <v>93</v>
      </c>
      <c r="C223" s="5">
        <v>6</v>
      </c>
      <c r="D223" s="5">
        <v>3</v>
      </c>
      <c r="E223" s="6">
        <f t="shared" si="30"/>
        <v>-0.5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Portada</vt:lpstr>
      <vt:lpstr>Andalucía</vt:lpstr>
      <vt:lpstr>Aragón</vt:lpstr>
      <vt:lpstr>Asturias</vt:lpstr>
      <vt:lpstr>Illes Balears</vt:lpstr>
      <vt:lpstr>Canarias</vt:lpstr>
      <vt:lpstr>Cantabria</vt:lpstr>
      <vt:lpstr>Castilla y León</vt:lpstr>
      <vt:lpstr>Castilla La Mancha</vt:lpstr>
      <vt:lpstr>Cataluña</vt:lpstr>
      <vt:lpstr>Com. Valenciana</vt:lpstr>
      <vt:lpstr>Extremadura</vt:lpstr>
      <vt:lpstr>Galicia</vt:lpstr>
      <vt:lpstr>Com. Madrid</vt:lpstr>
      <vt:lpstr>Región de Murcia</vt:lpstr>
      <vt:lpstr>Navarra</vt:lpstr>
      <vt:lpstr>Pais Vasco</vt:lpstr>
      <vt:lpstr>La Rioja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2021-09-21T11:19:34Z</cp:lastPrinted>
  <dcterms:created xsi:type="dcterms:W3CDTF">2018-12-19T10:40:38Z</dcterms:created>
  <dcterms:modified xsi:type="dcterms:W3CDTF">2021-09-28T07:38:15Z</dcterms:modified>
</cp:coreProperties>
</file>