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gpjes-my.sharepoint.com/personal/lorenzocarlos_yenes_cgpj_es/Documents/Documentos/Documentos Trabajo/Violencia Mujer/2025/Anual 2025/Publicar/"/>
    </mc:Choice>
  </mc:AlternateContent>
  <xr:revisionPtr revIDLastSave="8" documentId="8_{2EE7E7C5-9C14-4663-8B8B-9FEF7BE0171F}" xr6:coauthVersionLast="47" xr6:coauthVersionMax="47" xr10:uidLastSave="{8539CC3E-1C5C-470D-803E-0821C53B3859}"/>
  <bookViews>
    <workbookView xWindow="-120" yWindow="-120" windowWidth="29040" windowHeight="15840" xr2:uid="{00000000-000D-0000-FFFF-FFFF00000000}"/>
  </bookViews>
  <sheets>
    <sheet name="Portada" sheetId="4" r:id="rId1"/>
    <sheet name="Andalucía" sheetId="1" r:id="rId2"/>
    <sheet name="Aragón" sheetId="6" r:id="rId3"/>
    <sheet name="Asturias" sheetId="7" r:id="rId4"/>
    <sheet name="Illes Balears" sheetId="8" r:id="rId5"/>
    <sheet name="Canarias" sheetId="9" r:id="rId6"/>
    <sheet name="Cantabria" sheetId="10" r:id="rId7"/>
    <sheet name="Castilla y León" sheetId="16" r:id="rId8"/>
    <sheet name="Castilla La Mancha" sheetId="12" r:id="rId9"/>
    <sheet name="Cataluña" sheetId="13" r:id="rId10"/>
    <sheet name="Com. Valenciana" sheetId="14" r:id="rId11"/>
    <sheet name="Extremadura" sheetId="15" r:id="rId12"/>
    <sheet name="Galicia" sheetId="17" r:id="rId13"/>
    <sheet name="Com. Madrid" sheetId="18" r:id="rId14"/>
    <sheet name="Región de Murcia" sheetId="19" r:id="rId15"/>
    <sheet name="Navarra" sheetId="20" r:id="rId16"/>
    <sheet name="Pais Vasco" sheetId="21" r:id="rId17"/>
    <sheet name="La Rioja" sheetId="22" r:id="rId1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9" i="22" l="1"/>
  <c r="E18" i="22"/>
  <c r="E19" i="21"/>
  <c r="E18" i="21"/>
  <c r="E19" i="20"/>
  <c r="E18" i="20"/>
  <c r="E19" i="19"/>
  <c r="E18" i="19"/>
  <c r="E19" i="18"/>
  <c r="E18" i="18"/>
  <c r="E19" i="17"/>
  <c r="E18" i="17"/>
  <c r="E19" i="15"/>
  <c r="E18" i="15"/>
  <c r="E19" i="14"/>
  <c r="E19" i="13"/>
  <c r="E18" i="13"/>
  <c r="E19" i="12"/>
  <c r="E18" i="12"/>
  <c r="E19" i="16"/>
  <c r="E18" i="16"/>
  <c r="E19" i="10"/>
  <c r="E18" i="10"/>
  <c r="E19" i="9"/>
  <c r="E18" i="9"/>
  <c r="E19" i="8"/>
  <c r="E18" i="8"/>
  <c r="E19" i="7"/>
  <c r="E18" i="7"/>
  <c r="E18" i="14"/>
  <c r="E19" i="1"/>
  <c r="E18" i="1"/>
  <c r="E19" i="6"/>
  <c r="E18" i="6"/>
  <c r="D20" i="19" l="1"/>
  <c r="D20" i="18"/>
  <c r="E17" i="17"/>
  <c r="D20" i="17"/>
  <c r="E25" i="15"/>
  <c r="D20" i="15"/>
  <c r="E25" i="14"/>
  <c r="D20" i="14"/>
  <c r="E25" i="13"/>
  <c r="D20" i="13"/>
  <c r="D20" i="12"/>
  <c r="D20" i="16"/>
  <c r="E25" i="10"/>
  <c r="D20" i="9"/>
  <c r="E16" i="8"/>
  <c r="E16" i="6"/>
  <c r="E14" i="6"/>
  <c r="D20" i="10"/>
  <c r="E25" i="16"/>
  <c r="E25" i="17"/>
  <c r="E16" i="17"/>
  <c r="E25" i="18"/>
  <c r="E16" i="19"/>
  <c r="E25" i="20"/>
  <c r="E16" i="20"/>
  <c r="E17" i="21"/>
  <c r="E16" i="21"/>
  <c r="E25" i="22"/>
  <c r="D20" i="22"/>
  <c r="E15" i="7" l="1"/>
  <c r="E15" i="9"/>
  <c r="E15" i="10"/>
  <c r="E15" i="16"/>
  <c r="E15" i="13"/>
  <c r="E15" i="14"/>
  <c r="E15" i="15"/>
  <c r="E15" i="18"/>
  <c r="E15" i="19"/>
  <c r="E15" i="20"/>
  <c r="C20" i="21"/>
  <c r="E15" i="22"/>
  <c r="E16" i="16"/>
  <c r="E16" i="12"/>
  <c r="D20" i="20"/>
  <c r="E16" i="14"/>
  <c r="E25" i="6"/>
  <c r="E25" i="7"/>
  <c r="E25" i="8"/>
  <c r="D20" i="6"/>
  <c r="E16" i="9"/>
  <c r="E16" i="10"/>
  <c r="E16" i="15"/>
  <c r="E25" i="9"/>
  <c r="E16" i="7"/>
  <c r="E16" i="13"/>
  <c r="D20" i="7"/>
  <c r="D20" i="8"/>
  <c r="C20" i="6"/>
  <c r="E14" i="7"/>
  <c r="E14" i="8"/>
  <c r="E14" i="9"/>
  <c r="E14" i="10"/>
  <c r="E14" i="16"/>
  <c r="E14" i="12"/>
  <c r="E14" i="13"/>
  <c r="E14" i="14"/>
  <c r="E14" i="15"/>
  <c r="E14" i="17"/>
  <c r="E14" i="18"/>
  <c r="E14" i="19"/>
  <c r="E14" i="20"/>
  <c r="E14" i="21"/>
  <c r="E14" i="22"/>
  <c r="E16" i="18"/>
  <c r="C20" i="14"/>
  <c r="E20" i="14" s="1"/>
  <c r="E25" i="12"/>
  <c r="E25" i="21"/>
  <c r="E25" i="19"/>
  <c r="D20" i="21"/>
  <c r="E15" i="6"/>
  <c r="E16" i="22"/>
  <c r="C20" i="7"/>
  <c r="C20" i="8"/>
  <c r="C20" i="9"/>
  <c r="E20" i="9" s="1"/>
  <c r="C20" i="10"/>
  <c r="E20" i="10" s="1"/>
  <c r="C20" i="16"/>
  <c r="E20" i="16" s="1"/>
  <c r="C20" i="12"/>
  <c r="E20" i="12" s="1"/>
  <c r="C20" i="15"/>
  <c r="E20" i="15" s="1"/>
  <c r="C20" i="17"/>
  <c r="E20" i="17" s="1"/>
  <c r="C20" i="18"/>
  <c r="E20" i="18" s="1"/>
  <c r="C20" i="19"/>
  <c r="E20" i="19" s="1"/>
  <c r="C20" i="20"/>
  <c r="E20" i="20" s="1"/>
  <c r="C20" i="22"/>
  <c r="E20" i="22" s="1"/>
  <c r="C20" i="13"/>
  <c r="E20" i="13" s="1"/>
  <c r="E17" i="12"/>
  <c r="E17" i="8"/>
  <c r="E17" i="22"/>
  <c r="E15" i="21"/>
  <c r="E17" i="18"/>
  <c r="E15" i="17"/>
  <c r="E17" i="13"/>
  <c r="E15" i="12"/>
  <c r="E17" i="9"/>
  <c r="E15" i="8"/>
  <c r="E17" i="6"/>
  <c r="E17" i="19"/>
  <c r="E17" i="14"/>
  <c r="E17" i="10"/>
  <c r="E17" i="20"/>
  <c r="E17" i="15"/>
  <c r="E17" i="16"/>
  <c r="E17" i="7"/>
  <c r="E20" i="21" l="1"/>
  <c r="E20" i="6"/>
  <c r="E20" i="7"/>
  <c r="E20" i="8"/>
  <c r="C169" i="8" l="1"/>
  <c r="C169" i="17"/>
  <c r="C169" i="21"/>
  <c r="D169" i="15"/>
  <c r="D169" i="19"/>
  <c r="D169" i="14"/>
  <c r="D169" i="7"/>
  <c r="D169" i="8"/>
  <c r="C169" i="12"/>
  <c r="D169" i="12"/>
  <c r="D169" i="16"/>
  <c r="D169" i="6"/>
  <c r="D169" i="10"/>
  <c r="D169" i="18"/>
  <c r="D169" i="13"/>
  <c r="D169" i="17"/>
  <c r="C169" i="10"/>
  <c r="C169" i="6"/>
  <c r="C169" i="14"/>
  <c r="C169" i="19"/>
  <c r="D169" i="22"/>
  <c r="D169" i="21"/>
  <c r="D169" i="20"/>
  <c r="D169" i="9"/>
  <c r="C169" i="22"/>
  <c r="C169" i="20"/>
  <c r="C169" i="18"/>
  <c r="C169" i="15"/>
  <c r="C169" i="13"/>
  <c r="C169" i="16"/>
  <c r="C169" i="9"/>
  <c r="C169" i="7"/>
  <c r="L148" i="22" l="1"/>
  <c r="M148" i="22"/>
  <c r="L148" i="21"/>
  <c r="M148" i="20"/>
  <c r="L148" i="19"/>
  <c r="L148" i="17"/>
  <c r="L148" i="15"/>
  <c r="L148" i="12"/>
  <c r="L148" i="10"/>
  <c r="L148" i="8"/>
  <c r="L148" i="7"/>
  <c r="K148" i="20" l="1"/>
  <c r="M148" i="10"/>
  <c r="M148" i="15"/>
  <c r="M148" i="17"/>
  <c r="L148" i="16"/>
  <c r="L148" i="20"/>
  <c r="N148" i="7"/>
  <c r="N148" i="10"/>
  <c r="N148" i="12"/>
  <c r="N148" i="13"/>
  <c r="N148" i="14"/>
  <c r="N148" i="17"/>
  <c r="N148" i="18"/>
  <c r="N148" i="19"/>
  <c r="N148" i="20"/>
  <c r="N148" i="21"/>
  <c r="M148" i="7"/>
  <c r="M148" i="13"/>
  <c r="M148" i="14"/>
  <c r="M148" i="18"/>
  <c r="M148" i="19"/>
  <c r="M148" i="21"/>
  <c r="L148" i="14"/>
  <c r="L148" i="18"/>
  <c r="L148" i="13"/>
  <c r="K148" i="13"/>
  <c r="K148" i="7"/>
  <c r="K148" i="8"/>
  <c r="K148" i="10"/>
  <c r="K148" i="14"/>
  <c r="K148" i="15"/>
  <c r="K148" i="17"/>
  <c r="K148" i="18"/>
  <c r="K148" i="19"/>
  <c r="N148" i="22"/>
  <c r="M148" i="8"/>
  <c r="M148" i="16"/>
  <c r="M148" i="12"/>
  <c r="N148" i="8"/>
  <c r="N148" i="15"/>
  <c r="N148" i="16"/>
  <c r="K148" i="21"/>
  <c r="K148" i="22"/>
  <c r="K148" i="12"/>
  <c r="K148" i="16"/>
  <c r="L148" i="6"/>
  <c r="K148" i="1"/>
  <c r="K148" i="6" l="1"/>
  <c r="N148" i="1"/>
  <c r="M148" i="1"/>
  <c r="L148" i="1"/>
  <c r="N148" i="6"/>
  <c r="M148" i="6"/>
  <c r="E159" i="22" l="1"/>
  <c r="E158" i="22"/>
  <c r="M147" i="22"/>
  <c r="L147" i="22"/>
  <c r="N146" i="22"/>
  <c r="M146" i="22"/>
  <c r="L146" i="22"/>
  <c r="K146" i="22"/>
  <c r="M145" i="22"/>
  <c r="L145" i="22"/>
  <c r="K145" i="22"/>
  <c r="J150" i="22"/>
  <c r="I150" i="22"/>
  <c r="G150" i="22"/>
  <c r="F150" i="22"/>
  <c r="E150" i="22"/>
  <c r="D150" i="22"/>
  <c r="C150" i="22"/>
  <c r="J149" i="22"/>
  <c r="G149" i="22"/>
  <c r="D149" i="22"/>
  <c r="C149" i="22"/>
  <c r="M133" i="22"/>
  <c r="L133" i="22"/>
  <c r="N132" i="22"/>
  <c r="M132" i="22"/>
  <c r="L132" i="22"/>
  <c r="K132" i="22"/>
  <c r="J135" i="22"/>
  <c r="I135" i="22"/>
  <c r="H135" i="22"/>
  <c r="G135" i="22"/>
  <c r="F135" i="22"/>
  <c r="E135" i="22"/>
  <c r="D135" i="22"/>
  <c r="K131" i="22"/>
  <c r="N130" i="22"/>
  <c r="M130" i="22"/>
  <c r="L130" i="22"/>
  <c r="K130" i="22"/>
  <c r="M129" i="22"/>
  <c r="L129" i="22"/>
  <c r="J134" i="22"/>
  <c r="I134" i="22"/>
  <c r="H134" i="22"/>
  <c r="G134" i="22"/>
  <c r="F134" i="22"/>
  <c r="E134" i="22"/>
  <c r="D134" i="22"/>
  <c r="C134" i="22"/>
  <c r="E112" i="22"/>
  <c r="E77" i="22"/>
  <c r="E76" i="22"/>
  <c r="E223" i="22"/>
  <c r="E214" i="22"/>
  <c r="E213" i="22"/>
  <c r="E212" i="22"/>
  <c r="E210" i="22"/>
  <c r="E209" i="22"/>
  <c r="E207" i="22"/>
  <c r="E200" i="22"/>
  <c r="E199" i="22"/>
  <c r="E198" i="22"/>
  <c r="E197" i="22"/>
  <c r="E185" i="22"/>
  <c r="E184" i="22"/>
  <c r="E182" i="22"/>
  <c r="E180" i="22"/>
  <c r="E179" i="22"/>
  <c r="E178" i="22"/>
  <c r="E168" i="22"/>
  <c r="H149" i="22"/>
  <c r="N145" i="22"/>
  <c r="H150" i="22"/>
  <c r="B11" i="22"/>
  <c r="E214" i="21"/>
  <c r="E213" i="21"/>
  <c r="E212" i="21"/>
  <c r="E198" i="21"/>
  <c r="L147" i="21"/>
  <c r="M146" i="21"/>
  <c r="L146" i="21"/>
  <c r="L145" i="21"/>
  <c r="J150" i="21"/>
  <c r="I150" i="21"/>
  <c r="H150" i="21"/>
  <c r="F150" i="21"/>
  <c r="E150" i="21"/>
  <c r="L144" i="21"/>
  <c r="K144" i="21"/>
  <c r="J149" i="21"/>
  <c r="I149" i="21"/>
  <c r="H149" i="21"/>
  <c r="G149" i="21"/>
  <c r="D149" i="21"/>
  <c r="C149" i="21"/>
  <c r="N132" i="21"/>
  <c r="M132" i="21"/>
  <c r="L132" i="21"/>
  <c r="K132" i="21"/>
  <c r="J135" i="21"/>
  <c r="I135" i="21"/>
  <c r="H135" i="21"/>
  <c r="G135" i="21"/>
  <c r="E135" i="21"/>
  <c r="D135" i="21"/>
  <c r="N130" i="21"/>
  <c r="M130" i="21"/>
  <c r="L130" i="21"/>
  <c r="K130" i="21"/>
  <c r="L129" i="21"/>
  <c r="I134" i="21"/>
  <c r="H134" i="21"/>
  <c r="G134" i="21"/>
  <c r="E134" i="21"/>
  <c r="D134" i="21"/>
  <c r="C134" i="21"/>
  <c r="E76" i="21"/>
  <c r="E207" i="21"/>
  <c r="B11" i="21"/>
  <c r="M129" i="21" l="1"/>
  <c r="E72" i="22"/>
  <c r="M133" i="21"/>
  <c r="E35" i="22"/>
  <c r="N129" i="22"/>
  <c r="N133" i="22"/>
  <c r="K129" i="22"/>
  <c r="K133" i="22"/>
  <c r="C135" i="21"/>
  <c r="K135" i="21" s="1"/>
  <c r="F135" i="21"/>
  <c r="N135" i="21" s="1"/>
  <c r="E113" i="22"/>
  <c r="C50" i="22"/>
  <c r="E48" i="22"/>
  <c r="E70" i="22"/>
  <c r="E74" i="22"/>
  <c r="E90" i="22"/>
  <c r="E114" i="22"/>
  <c r="F134" i="21"/>
  <c r="D160" i="22"/>
  <c r="E91" i="21"/>
  <c r="E184" i="21"/>
  <c r="E180" i="21"/>
  <c r="E210" i="21"/>
  <c r="E37" i="22"/>
  <c r="E47" i="22"/>
  <c r="E221" i="21"/>
  <c r="C160" i="22"/>
  <c r="E157" i="22"/>
  <c r="E37" i="21"/>
  <c r="E44" i="21"/>
  <c r="E114" i="21"/>
  <c r="K147" i="22"/>
  <c r="E200" i="21"/>
  <c r="J134" i="21"/>
  <c r="K147" i="21"/>
  <c r="M143" i="22"/>
  <c r="N143" i="22"/>
  <c r="N147" i="22"/>
  <c r="M147" i="21"/>
  <c r="I149" i="22"/>
  <c r="N147" i="21"/>
  <c r="E166" i="21"/>
  <c r="K133" i="21"/>
  <c r="N133" i="21"/>
  <c r="N146" i="21"/>
  <c r="E158" i="21"/>
  <c r="E181" i="21"/>
  <c r="E185" i="21"/>
  <c r="E222" i="21"/>
  <c r="E159" i="21"/>
  <c r="K129" i="21"/>
  <c r="N129" i="21"/>
  <c r="E113" i="21"/>
  <c r="E92" i="21"/>
  <c r="E73" i="22"/>
  <c r="E77" i="21"/>
  <c r="D50" i="21"/>
  <c r="D51" i="21"/>
  <c r="D50" i="22"/>
  <c r="E45" i="22"/>
  <c r="E71" i="22"/>
  <c r="E75" i="22"/>
  <c r="E91" i="22"/>
  <c r="G150" i="21"/>
  <c r="E36" i="22"/>
  <c r="D51" i="22"/>
  <c r="E223" i="21"/>
  <c r="E48" i="21"/>
  <c r="E74" i="21"/>
  <c r="E209" i="21"/>
  <c r="E44" i="22"/>
  <c r="E92" i="22"/>
  <c r="M150" i="22"/>
  <c r="K146" i="21"/>
  <c r="C160" i="21"/>
  <c r="D93" i="22"/>
  <c r="L134" i="21"/>
  <c r="L133" i="21"/>
  <c r="L149" i="21"/>
  <c r="D160" i="21"/>
  <c r="E208" i="21"/>
  <c r="E36" i="21"/>
  <c r="C51" i="21"/>
  <c r="E72" i="21"/>
  <c r="E112" i="21"/>
  <c r="M143" i="21"/>
  <c r="M145" i="21"/>
  <c r="D150" i="21"/>
  <c r="L150" i="21" s="1"/>
  <c r="D93" i="21"/>
  <c r="K149" i="22"/>
  <c r="M128" i="21"/>
  <c r="E167" i="21"/>
  <c r="E35" i="21"/>
  <c r="E71" i="21"/>
  <c r="E75" i="21"/>
  <c r="E157" i="21"/>
  <c r="E179" i="21"/>
  <c r="E183" i="21"/>
  <c r="E149" i="22"/>
  <c r="E222" i="22"/>
  <c r="E46" i="22"/>
  <c r="L149" i="22"/>
  <c r="N145" i="21"/>
  <c r="E199" i="21"/>
  <c r="E46" i="21"/>
  <c r="E73" i="21"/>
  <c r="K145" i="21"/>
  <c r="E170" i="21"/>
  <c r="E169" i="22"/>
  <c r="E183" i="22"/>
  <c r="E34" i="22"/>
  <c r="E45" i="21"/>
  <c r="N143" i="21"/>
  <c r="E34" i="21"/>
  <c r="C50" i="21"/>
  <c r="E70" i="21"/>
  <c r="E90" i="21"/>
  <c r="E178" i="21"/>
  <c r="E182" i="21"/>
  <c r="E197" i="21"/>
  <c r="E166" i="22"/>
  <c r="E181" i="22"/>
  <c r="E208" i="22"/>
  <c r="E221" i="22"/>
  <c r="K144" i="22"/>
  <c r="L144" i="22"/>
  <c r="N144" i="22"/>
  <c r="M135" i="22"/>
  <c r="N135" i="22"/>
  <c r="L135" i="22"/>
  <c r="N134" i="22"/>
  <c r="M134" i="22"/>
  <c r="C51" i="22"/>
  <c r="K134" i="22"/>
  <c r="L150" i="22"/>
  <c r="E170" i="22"/>
  <c r="L134" i="22"/>
  <c r="N150" i="22"/>
  <c r="K150" i="22"/>
  <c r="M128" i="22"/>
  <c r="K128" i="22"/>
  <c r="M144" i="22"/>
  <c r="L128" i="22"/>
  <c r="F149" i="22"/>
  <c r="N149" i="22" s="1"/>
  <c r="E167" i="22"/>
  <c r="C93" i="22"/>
  <c r="C135" i="22"/>
  <c r="K135" i="22" s="1"/>
  <c r="L131" i="22"/>
  <c r="E171" i="22"/>
  <c r="K143" i="22"/>
  <c r="N128" i="22"/>
  <c r="M131" i="22"/>
  <c r="L143" i="22"/>
  <c r="N131" i="22"/>
  <c r="E168" i="21"/>
  <c r="K149" i="21"/>
  <c r="M144" i="21"/>
  <c r="N144" i="21"/>
  <c r="C150" i="21"/>
  <c r="M150" i="21"/>
  <c r="M134" i="21"/>
  <c r="L135" i="21"/>
  <c r="N150" i="21"/>
  <c r="K134" i="21"/>
  <c r="M135" i="21"/>
  <c r="K143" i="21"/>
  <c r="K128" i="21"/>
  <c r="E149" i="21"/>
  <c r="M149" i="21" s="1"/>
  <c r="E47" i="21"/>
  <c r="L128" i="21"/>
  <c r="F149" i="21"/>
  <c r="N149" i="21" s="1"/>
  <c r="N128" i="21"/>
  <c r="L143" i="21"/>
  <c r="K131" i="21"/>
  <c r="L131" i="21"/>
  <c r="E171" i="21"/>
  <c r="M131" i="21"/>
  <c r="C93" i="21"/>
  <c r="N131" i="21"/>
  <c r="E214" i="20"/>
  <c r="E213" i="20"/>
  <c r="E185" i="20"/>
  <c r="E184" i="20"/>
  <c r="E159" i="20"/>
  <c r="L147" i="20"/>
  <c r="L145" i="20"/>
  <c r="J150" i="20"/>
  <c r="I150" i="20"/>
  <c r="H150" i="20"/>
  <c r="G150" i="20"/>
  <c r="F150" i="20"/>
  <c r="E150" i="20"/>
  <c r="D150" i="20"/>
  <c r="C150" i="20"/>
  <c r="I149" i="20"/>
  <c r="H149" i="20"/>
  <c r="D149" i="20"/>
  <c r="J135" i="20"/>
  <c r="I135" i="20"/>
  <c r="H135" i="20"/>
  <c r="G135" i="20"/>
  <c r="F135" i="20"/>
  <c r="M131" i="20"/>
  <c r="D135" i="20"/>
  <c r="C135" i="20"/>
  <c r="N130" i="20"/>
  <c r="M130" i="20"/>
  <c r="L130" i="20"/>
  <c r="K130" i="20"/>
  <c r="N129" i="20"/>
  <c r="M129" i="20"/>
  <c r="L129" i="20"/>
  <c r="K129" i="20"/>
  <c r="J134" i="20"/>
  <c r="I134" i="20"/>
  <c r="H134" i="20"/>
  <c r="G134" i="20"/>
  <c r="E134" i="20"/>
  <c r="D134" i="20"/>
  <c r="C134" i="20"/>
  <c r="E76" i="20"/>
  <c r="E35" i="20"/>
  <c r="E207" i="20"/>
  <c r="B11" i="20"/>
  <c r="E158" i="20" l="1"/>
  <c r="E181" i="20"/>
  <c r="M133" i="20"/>
  <c r="E212" i="20"/>
  <c r="E50" i="21"/>
  <c r="E50" i="22"/>
  <c r="E160" i="22"/>
  <c r="E77" i="20"/>
  <c r="E198" i="20"/>
  <c r="E160" i="21"/>
  <c r="N134" i="21"/>
  <c r="E166" i="20"/>
  <c r="E93" i="22"/>
  <c r="K150" i="21"/>
  <c r="E183" i="20"/>
  <c r="E70" i="20"/>
  <c r="E74" i="20"/>
  <c r="E90" i="20"/>
  <c r="E182" i="20"/>
  <c r="E208" i="20"/>
  <c r="E223" i="20"/>
  <c r="E210" i="20"/>
  <c r="E51" i="21"/>
  <c r="K143" i="20"/>
  <c r="K146" i="20"/>
  <c r="K147" i="20"/>
  <c r="M149" i="22"/>
  <c r="M147" i="20"/>
  <c r="L146" i="20"/>
  <c r="M143" i="20"/>
  <c r="M145" i="20"/>
  <c r="M146" i="20"/>
  <c r="N143" i="20"/>
  <c r="N146" i="20"/>
  <c r="N147" i="20"/>
  <c r="E167" i="20"/>
  <c r="E92" i="20"/>
  <c r="E180" i="20"/>
  <c r="E199" i="20"/>
  <c r="E221" i="20"/>
  <c r="N128" i="20"/>
  <c r="K132" i="20"/>
  <c r="K133" i="20"/>
  <c r="L132" i="20"/>
  <c r="L133" i="20"/>
  <c r="N133" i="20"/>
  <c r="N132" i="20"/>
  <c r="M132" i="20"/>
  <c r="E44" i="20"/>
  <c r="E209" i="20"/>
  <c r="K145" i="20"/>
  <c r="E51" i="22"/>
  <c r="J149" i="20"/>
  <c r="D160" i="20"/>
  <c r="E91" i="20"/>
  <c r="E114" i="20"/>
  <c r="E73" i="20"/>
  <c r="E200" i="20"/>
  <c r="E222" i="20"/>
  <c r="N145" i="20"/>
  <c r="L143" i="20"/>
  <c r="E157" i="20"/>
  <c r="C160" i="20"/>
  <c r="D51" i="20"/>
  <c r="E45" i="20"/>
  <c r="E71" i="20"/>
  <c r="E179" i="20"/>
  <c r="E169" i="21"/>
  <c r="M150" i="20"/>
  <c r="N144" i="20"/>
  <c r="E178" i="20"/>
  <c r="G149" i="20"/>
  <c r="E93" i="21"/>
  <c r="E37" i="20"/>
  <c r="E47" i="20"/>
  <c r="E36" i="20"/>
  <c r="E46" i="20"/>
  <c r="E34" i="20"/>
  <c r="C50" i="20"/>
  <c r="E48" i="20"/>
  <c r="E72" i="20"/>
  <c r="K150" i="20"/>
  <c r="E112" i="20"/>
  <c r="N135" i="20"/>
  <c r="D93" i="20"/>
  <c r="E75" i="20"/>
  <c r="E197" i="20"/>
  <c r="E113" i="20"/>
  <c r="C149" i="20"/>
  <c r="E168" i="20"/>
  <c r="L149" i="20"/>
  <c r="L150" i="20"/>
  <c r="N150" i="20"/>
  <c r="F149" i="20"/>
  <c r="E149" i="20"/>
  <c r="M149" i="20" s="1"/>
  <c r="E135" i="20"/>
  <c r="M135" i="20" s="1"/>
  <c r="M134" i="20"/>
  <c r="K134" i="20"/>
  <c r="K135" i="20"/>
  <c r="L134" i="20"/>
  <c r="L135" i="20"/>
  <c r="F134" i="20"/>
  <c r="N134" i="20" s="1"/>
  <c r="C51" i="20"/>
  <c r="K131" i="20"/>
  <c r="K144" i="20"/>
  <c r="E170" i="20"/>
  <c r="L131" i="20"/>
  <c r="M144" i="20"/>
  <c r="D50" i="20"/>
  <c r="C93" i="20"/>
  <c r="M128" i="20"/>
  <c r="N131" i="20"/>
  <c r="E171" i="20"/>
  <c r="L144" i="20"/>
  <c r="K128" i="20"/>
  <c r="L128" i="20"/>
  <c r="E160" i="20" l="1"/>
  <c r="K149" i="20"/>
  <c r="N149" i="20"/>
  <c r="E169" i="20"/>
  <c r="E51" i="20"/>
  <c r="E50" i="20"/>
  <c r="E93" i="20"/>
  <c r="E214" i="19" l="1"/>
  <c r="E213" i="19"/>
  <c r="E212" i="19"/>
  <c r="E198" i="19"/>
  <c r="E184" i="19"/>
  <c r="E181" i="19"/>
  <c r="M147" i="19"/>
  <c r="L147" i="19"/>
  <c r="M146" i="19"/>
  <c r="L146" i="19"/>
  <c r="L145" i="19"/>
  <c r="J150" i="19"/>
  <c r="I150" i="19"/>
  <c r="G150" i="19"/>
  <c r="M144" i="19"/>
  <c r="D150" i="19"/>
  <c r="J149" i="19"/>
  <c r="I149" i="19"/>
  <c r="G149" i="19"/>
  <c r="M143" i="19"/>
  <c r="D149" i="19"/>
  <c r="C149" i="19"/>
  <c r="M132" i="19"/>
  <c r="L132" i="19"/>
  <c r="I135" i="19"/>
  <c r="H135" i="19"/>
  <c r="F135" i="19"/>
  <c r="E135" i="19"/>
  <c r="D135" i="19"/>
  <c r="C135" i="19"/>
  <c r="N130" i="19"/>
  <c r="M130" i="19"/>
  <c r="L130" i="19"/>
  <c r="K130" i="19"/>
  <c r="N129" i="19"/>
  <c r="M129" i="19"/>
  <c r="L129" i="19"/>
  <c r="J134" i="19"/>
  <c r="I134" i="19"/>
  <c r="H134" i="19"/>
  <c r="E134" i="19"/>
  <c r="D134" i="19"/>
  <c r="E76" i="19"/>
  <c r="E48" i="19"/>
  <c r="E207" i="19"/>
  <c r="H150" i="19"/>
  <c r="H149" i="19"/>
  <c r="B11" i="19"/>
  <c r="K132" i="19" l="1"/>
  <c r="E77" i="19"/>
  <c r="N132" i="19"/>
  <c r="E34" i="19"/>
  <c r="E159" i="19"/>
  <c r="E70" i="19"/>
  <c r="E74" i="19"/>
  <c r="E114" i="19"/>
  <c r="E179" i="19"/>
  <c r="J135" i="19"/>
  <c r="N135" i="19" s="1"/>
  <c r="G135" i="19"/>
  <c r="K135" i="19" s="1"/>
  <c r="E210" i="19"/>
  <c r="E36" i="19"/>
  <c r="E72" i="19"/>
  <c r="E92" i="19"/>
  <c r="E113" i="19"/>
  <c r="E208" i="19"/>
  <c r="E223" i="19"/>
  <c r="G134" i="19"/>
  <c r="L133" i="19"/>
  <c r="E180" i="19"/>
  <c r="E209" i="19"/>
  <c r="E200" i="19"/>
  <c r="E197" i="19"/>
  <c r="E166" i="19"/>
  <c r="K147" i="19"/>
  <c r="D160" i="19"/>
  <c r="E182" i="19"/>
  <c r="N143" i="19"/>
  <c r="N147" i="19"/>
  <c r="M133" i="19"/>
  <c r="E45" i="19"/>
  <c r="E91" i="19"/>
  <c r="K146" i="19"/>
  <c r="C160" i="19"/>
  <c r="E170" i="19"/>
  <c r="E199" i="19"/>
  <c r="E221" i="19"/>
  <c r="E37" i="19"/>
  <c r="E73" i="19"/>
  <c r="E158" i="19"/>
  <c r="E185" i="19"/>
  <c r="E222" i="19"/>
  <c r="N128" i="19"/>
  <c r="N133" i="19"/>
  <c r="N144" i="19"/>
  <c r="N145" i="19"/>
  <c r="N146" i="19"/>
  <c r="D50" i="19"/>
  <c r="L143" i="19"/>
  <c r="C51" i="19"/>
  <c r="C50" i="19"/>
  <c r="C93" i="19"/>
  <c r="K131" i="19"/>
  <c r="C134" i="19"/>
  <c r="M128" i="19"/>
  <c r="D51" i="19"/>
  <c r="L150" i="19"/>
  <c r="E183" i="19"/>
  <c r="E112" i="19"/>
  <c r="K133" i="19"/>
  <c r="E90" i="19"/>
  <c r="E171" i="19"/>
  <c r="K145" i="19"/>
  <c r="F150" i="19"/>
  <c r="N150" i="19" s="1"/>
  <c r="M145" i="19"/>
  <c r="E150" i="19"/>
  <c r="M150" i="19" s="1"/>
  <c r="E35" i="19"/>
  <c r="E71" i="19"/>
  <c r="E75" i="19"/>
  <c r="E178" i="19"/>
  <c r="C150" i="19"/>
  <c r="K150" i="19" s="1"/>
  <c r="K143" i="19"/>
  <c r="K129" i="19"/>
  <c r="L134" i="19"/>
  <c r="M134" i="19"/>
  <c r="E46" i="19"/>
  <c r="K149" i="19"/>
  <c r="L135" i="19"/>
  <c r="L149" i="19"/>
  <c r="M135" i="19"/>
  <c r="K144" i="19"/>
  <c r="E47" i="19"/>
  <c r="L131" i="19"/>
  <c r="L144" i="19"/>
  <c r="E167" i="19"/>
  <c r="M131" i="19"/>
  <c r="E149" i="19"/>
  <c r="M149" i="19" s="1"/>
  <c r="E157" i="19"/>
  <c r="F134" i="19"/>
  <c r="N134" i="19" s="1"/>
  <c r="N131" i="19"/>
  <c r="F149" i="19"/>
  <c r="N149" i="19" s="1"/>
  <c r="D93" i="19"/>
  <c r="K128" i="19"/>
  <c r="E168" i="19"/>
  <c r="E44" i="19"/>
  <c r="L128" i="19"/>
  <c r="E160" i="19" l="1"/>
  <c r="K134" i="19"/>
  <c r="E51" i="19"/>
  <c r="E50" i="19"/>
  <c r="E93" i="19"/>
  <c r="E169" i="19"/>
  <c r="E214" i="18" l="1"/>
  <c r="E212" i="18"/>
  <c r="E198" i="18"/>
  <c r="L147" i="18"/>
  <c r="L146" i="18"/>
  <c r="L145" i="18"/>
  <c r="J150" i="18"/>
  <c r="I150" i="18"/>
  <c r="F150" i="18"/>
  <c r="D150" i="18"/>
  <c r="C150" i="18"/>
  <c r="J149" i="18"/>
  <c r="H149" i="18"/>
  <c r="L143" i="18"/>
  <c r="M132" i="18"/>
  <c r="I135" i="18"/>
  <c r="H135" i="18"/>
  <c r="E135" i="18"/>
  <c r="D135" i="18"/>
  <c r="M130" i="18"/>
  <c r="L130" i="18"/>
  <c r="M129" i="18"/>
  <c r="C134" i="18"/>
  <c r="E76" i="18"/>
  <c r="E207" i="18"/>
  <c r="H150" i="18"/>
  <c r="F149" i="18"/>
  <c r="B11" i="18"/>
  <c r="B11" i="1"/>
  <c r="B11" i="6"/>
  <c r="B11" i="7"/>
  <c r="B11" i="8"/>
  <c r="B11" i="9"/>
  <c r="B11" i="10"/>
  <c r="B11" i="16"/>
  <c r="B11" i="12"/>
  <c r="B11" i="13"/>
  <c r="B11" i="14"/>
  <c r="B11" i="15"/>
  <c r="B11" i="17"/>
  <c r="N130" i="18" l="1"/>
  <c r="L132" i="18"/>
  <c r="E179" i="18"/>
  <c r="E183" i="18"/>
  <c r="E178" i="18"/>
  <c r="E213" i="18"/>
  <c r="K130" i="18"/>
  <c r="E197" i="18"/>
  <c r="E208" i="18"/>
  <c r="E181" i="18"/>
  <c r="E185" i="18"/>
  <c r="E70" i="18"/>
  <c r="E74" i="18"/>
  <c r="E114" i="18"/>
  <c r="N133" i="18"/>
  <c r="E72" i="18"/>
  <c r="E92" i="18"/>
  <c r="E112" i="18"/>
  <c r="J134" i="18"/>
  <c r="L129" i="18"/>
  <c r="E184" i="18"/>
  <c r="E209" i="18"/>
  <c r="C160" i="17"/>
  <c r="E166" i="18"/>
  <c r="D160" i="18"/>
  <c r="C135" i="18"/>
  <c r="F135" i="18"/>
  <c r="E35" i="18"/>
  <c r="E45" i="18"/>
  <c r="K129" i="18"/>
  <c r="K132" i="18"/>
  <c r="K133" i="18"/>
  <c r="K143" i="18"/>
  <c r="K145" i="18"/>
  <c r="K146" i="18"/>
  <c r="K147" i="18"/>
  <c r="C160" i="18"/>
  <c r="E167" i="18"/>
  <c r="D160" i="17"/>
  <c r="E200" i="18"/>
  <c r="E222" i="18"/>
  <c r="M145" i="18"/>
  <c r="M128" i="18"/>
  <c r="M133" i="18"/>
  <c r="M143" i="18"/>
  <c r="I149" i="18"/>
  <c r="J135" i="18"/>
  <c r="D134" i="18"/>
  <c r="E37" i="18"/>
  <c r="E47" i="18"/>
  <c r="E150" i="18"/>
  <c r="M150" i="18" s="1"/>
  <c r="L144" i="18"/>
  <c r="E46" i="18"/>
  <c r="E71" i="18"/>
  <c r="E75" i="18"/>
  <c r="D93" i="18"/>
  <c r="L133" i="18"/>
  <c r="E180" i="18"/>
  <c r="E221" i="18"/>
  <c r="I134" i="18"/>
  <c r="N128" i="18"/>
  <c r="N129" i="18"/>
  <c r="N132" i="18"/>
  <c r="N145" i="18"/>
  <c r="N146" i="18"/>
  <c r="N147" i="18"/>
  <c r="E158" i="18"/>
  <c r="E34" i="18"/>
  <c r="E48" i="18"/>
  <c r="E73" i="18"/>
  <c r="E77" i="18"/>
  <c r="E113" i="18"/>
  <c r="G135" i="18"/>
  <c r="E159" i="18"/>
  <c r="E182" i="18"/>
  <c r="E223" i="18"/>
  <c r="E157" i="18"/>
  <c r="E168" i="18"/>
  <c r="M146" i="18"/>
  <c r="M147" i="18"/>
  <c r="E199" i="18"/>
  <c r="E210" i="18"/>
  <c r="L135" i="18"/>
  <c r="N144" i="18"/>
  <c r="H134" i="18"/>
  <c r="G149" i="18"/>
  <c r="E170" i="18"/>
  <c r="D50" i="18"/>
  <c r="E36" i="18"/>
  <c r="C93" i="18"/>
  <c r="G150" i="18"/>
  <c r="K150" i="18" s="1"/>
  <c r="N149" i="18"/>
  <c r="M144" i="18"/>
  <c r="C149" i="18"/>
  <c r="M135" i="18"/>
  <c r="G134" i="18"/>
  <c r="K134" i="18" s="1"/>
  <c r="E91" i="18"/>
  <c r="D51" i="18"/>
  <c r="C50" i="18"/>
  <c r="L150" i="18"/>
  <c r="N150" i="18"/>
  <c r="E90" i="18"/>
  <c r="F134" i="18"/>
  <c r="N143" i="18"/>
  <c r="E44" i="18"/>
  <c r="C51" i="18"/>
  <c r="K131" i="18"/>
  <c r="K144" i="18"/>
  <c r="L131" i="18"/>
  <c r="D149" i="18"/>
  <c r="L149" i="18" s="1"/>
  <c r="E134" i="18"/>
  <c r="M131" i="18"/>
  <c r="E149" i="18"/>
  <c r="N131" i="18"/>
  <c r="E171" i="18"/>
  <c r="K128" i="18"/>
  <c r="L128" i="18"/>
  <c r="E223" i="17"/>
  <c r="E213" i="17"/>
  <c r="E212" i="17"/>
  <c r="E210" i="17"/>
  <c r="E209" i="17"/>
  <c r="E208" i="17"/>
  <c r="E207" i="17"/>
  <c r="E200" i="17"/>
  <c r="E199" i="17"/>
  <c r="E197" i="17"/>
  <c r="E184" i="17"/>
  <c r="E182" i="17"/>
  <c r="E181" i="17"/>
  <c r="E180" i="17"/>
  <c r="E179" i="17"/>
  <c r="E178" i="17"/>
  <c r="E168" i="17"/>
  <c r="E167" i="17"/>
  <c r="E159" i="17"/>
  <c r="E158" i="17"/>
  <c r="E157" i="17"/>
  <c r="I149" i="17"/>
  <c r="N147" i="17"/>
  <c r="M147" i="17"/>
  <c r="L147" i="17"/>
  <c r="K147" i="17"/>
  <c r="N146" i="17"/>
  <c r="L146" i="17"/>
  <c r="K146" i="17"/>
  <c r="N145" i="17"/>
  <c r="M145" i="17"/>
  <c r="L145" i="17"/>
  <c r="K145" i="17"/>
  <c r="I150" i="17"/>
  <c r="H150" i="17"/>
  <c r="N144" i="17"/>
  <c r="M144" i="17"/>
  <c r="D150" i="17"/>
  <c r="C150" i="17"/>
  <c r="J149" i="17"/>
  <c r="H149" i="17"/>
  <c r="G149" i="17"/>
  <c r="F149" i="17"/>
  <c r="E149" i="17"/>
  <c r="L143" i="17"/>
  <c r="K143" i="17"/>
  <c r="N133" i="17"/>
  <c r="M133" i="17"/>
  <c r="L133" i="17"/>
  <c r="K133" i="17"/>
  <c r="N132" i="17"/>
  <c r="M132" i="17"/>
  <c r="L132" i="17"/>
  <c r="K132" i="17"/>
  <c r="J135" i="17"/>
  <c r="I135" i="17"/>
  <c r="H135" i="17"/>
  <c r="G135" i="17"/>
  <c r="F135" i="17"/>
  <c r="E135" i="17"/>
  <c r="D135" i="17"/>
  <c r="C135" i="17"/>
  <c r="N130" i="17"/>
  <c r="M130" i="17"/>
  <c r="L130" i="17"/>
  <c r="K130" i="17"/>
  <c r="N129" i="17"/>
  <c r="M129" i="17"/>
  <c r="L129" i="17"/>
  <c r="K129" i="17"/>
  <c r="J134" i="17"/>
  <c r="I134" i="17"/>
  <c r="H134" i="17"/>
  <c r="G134" i="17"/>
  <c r="F134" i="17"/>
  <c r="M128" i="17"/>
  <c r="D134" i="17"/>
  <c r="C134" i="17"/>
  <c r="E114" i="17"/>
  <c r="E112" i="17"/>
  <c r="E92" i="17"/>
  <c r="E77" i="17"/>
  <c r="E76" i="17"/>
  <c r="E73" i="17"/>
  <c r="E72" i="17"/>
  <c r="E70" i="17"/>
  <c r="E46" i="17"/>
  <c r="E37" i="17"/>
  <c r="E35" i="17"/>
  <c r="E160" i="18" l="1"/>
  <c r="E160" i="17"/>
  <c r="N134" i="18"/>
  <c r="N135" i="18"/>
  <c r="K135" i="18"/>
  <c r="M149" i="18"/>
  <c r="L134" i="18"/>
  <c r="E169" i="18"/>
  <c r="K149" i="18"/>
  <c r="M134" i="18"/>
  <c r="E93" i="18"/>
  <c r="E50" i="18"/>
  <c r="E51" i="18"/>
  <c r="L150" i="17"/>
  <c r="M135" i="17"/>
  <c r="L135" i="17"/>
  <c r="L134" i="17"/>
  <c r="N134" i="17"/>
  <c r="N135" i="17"/>
  <c r="N149" i="17"/>
  <c r="M146" i="17"/>
  <c r="F150" i="17"/>
  <c r="C93" i="17"/>
  <c r="C50" i="17"/>
  <c r="G150" i="17"/>
  <c r="K150" i="17" s="1"/>
  <c r="E166" i="17"/>
  <c r="E222" i="17"/>
  <c r="E36" i="17"/>
  <c r="D93" i="17"/>
  <c r="M149" i="17"/>
  <c r="E169" i="17"/>
  <c r="D50" i="17"/>
  <c r="E71" i="17"/>
  <c r="E75" i="17"/>
  <c r="E91" i="17"/>
  <c r="E198" i="17"/>
  <c r="C149" i="17"/>
  <c r="K149" i="17" s="1"/>
  <c r="E221" i="17"/>
  <c r="E34" i="17"/>
  <c r="E47" i="17"/>
  <c r="E113" i="17"/>
  <c r="E183" i="17"/>
  <c r="D51" i="17"/>
  <c r="E48" i="17"/>
  <c r="E150" i="17"/>
  <c r="M150" i="17" s="1"/>
  <c r="E74" i="17"/>
  <c r="E45" i="17"/>
  <c r="K134" i="17"/>
  <c r="K135" i="17"/>
  <c r="N131" i="17"/>
  <c r="J150" i="17"/>
  <c r="E185" i="17"/>
  <c r="E214" i="17"/>
  <c r="E134" i="17"/>
  <c r="M134" i="17" s="1"/>
  <c r="E90" i="17"/>
  <c r="E44" i="17"/>
  <c r="C51" i="17"/>
  <c r="K131" i="17"/>
  <c r="K144" i="17"/>
  <c r="E170" i="17"/>
  <c r="L131" i="17"/>
  <c r="L144" i="17"/>
  <c r="D149" i="17"/>
  <c r="L149" i="17" s="1"/>
  <c r="M143" i="17"/>
  <c r="N128" i="17"/>
  <c r="M131" i="17"/>
  <c r="E171" i="17"/>
  <c r="K128" i="17"/>
  <c r="N143" i="17"/>
  <c r="L128" i="17"/>
  <c r="E50" i="17" l="1"/>
  <c r="E93" i="17"/>
  <c r="N150" i="17"/>
  <c r="E51" i="17"/>
  <c r="E213" i="16" l="1"/>
  <c r="E184" i="16"/>
  <c r="E159" i="16"/>
  <c r="M147" i="16"/>
  <c r="L147" i="16"/>
  <c r="L146" i="16"/>
  <c r="L145" i="16"/>
  <c r="J150" i="16"/>
  <c r="I150" i="16"/>
  <c r="G150" i="16"/>
  <c r="M144" i="16"/>
  <c r="D150" i="16"/>
  <c r="J149" i="16"/>
  <c r="I149" i="16"/>
  <c r="E149" i="16"/>
  <c r="D149" i="16"/>
  <c r="M132" i="16"/>
  <c r="L132" i="16"/>
  <c r="J135" i="16"/>
  <c r="I135" i="16"/>
  <c r="H135" i="16"/>
  <c r="G135" i="16"/>
  <c r="E135" i="16"/>
  <c r="D135" i="16"/>
  <c r="N130" i="16"/>
  <c r="M130" i="16"/>
  <c r="L130" i="16"/>
  <c r="K130" i="16"/>
  <c r="M129" i="16"/>
  <c r="L129" i="16"/>
  <c r="I134" i="16"/>
  <c r="H134" i="16"/>
  <c r="G134" i="16"/>
  <c r="E134" i="16"/>
  <c r="E35" i="16"/>
  <c r="E207" i="16"/>
  <c r="H149" i="16"/>
  <c r="H150" i="16"/>
  <c r="E184" i="15"/>
  <c r="E180" i="15"/>
  <c r="N147" i="15"/>
  <c r="M147" i="15"/>
  <c r="L146" i="15"/>
  <c r="M145" i="15"/>
  <c r="L145" i="15"/>
  <c r="J150" i="15"/>
  <c r="I150" i="15"/>
  <c r="H150" i="15"/>
  <c r="F150" i="15"/>
  <c r="E150" i="15"/>
  <c r="C150" i="15"/>
  <c r="J149" i="15"/>
  <c r="I149" i="15"/>
  <c r="H149" i="15"/>
  <c r="G149" i="15"/>
  <c r="F149" i="15"/>
  <c r="E149" i="15"/>
  <c r="L143" i="15"/>
  <c r="M133" i="15"/>
  <c r="L133" i="15"/>
  <c r="N132" i="15"/>
  <c r="M132" i="15"/>
  <c r="L132" i="15"/>
  <c r="K132" i="15"/>
  <c r="I135" i="15"/>
  <c r="E135" i="15"/>
  <c r="N130" i="15"/>
  <c r="M130" i="15"/>
  <c r="N129" i="15"/>
  <c r="M129" i="15"/>
  <c r="L129" i="15"/>
  <c r="K129" i="15"/>
  <c r="J134" i="15"/>
  <c r="I134" i="15"/>
  <c r="H134" i="15"/>
  <c r="F134" i="15"/>
  <c r="M128" i="15"/>
  <c r="D134" i="15"/>
  <c r="C134" i="15"/>
  <c r="E76" i="15"/>
  <c r="E207" i="15"/>
  <c r="E214" i="14"/>
  <c r="E213" i="14"/>
  <c r="E212" i="14"/>
  <c r="E198" i="14"/>
  <c r="M147" i="14"/>
  <c r="L147" i="14"/>
  <c r="L146" i="14"/>
  <c r="J150" i="14"/>
  <c r="I150" i="14"/>
  <c r="H150" i="14"/>
  <c r="E150" i="14"/>
  <c r="D150" i="14"/>
  <c r="C150" i="14"/>
  <c r="J149" i="14"/>
  <c r="I149" i="14"/>
  <c r="H149" i="14"/>
  <c r="F149" i="14"/>
  <c r="E149" i="14"/>
  <c r="D149" i="14"/>
  <c r="M132" i="14"/>
  <c r="L132" i="14"/>
  <c r="H135" i="14"/>
  <c r="M131" i="14"/>
  <c r="L131" i="14"/>
  <c r="N130" i="14"/>
  <c r="M130" i="14"/>
  <c r="L130" i="14"/>
  <c r="K130" i="14"/>
  <c r="M129" i="14"/>
  <c r="E134" i="14"/>
  <c r="E76" i="14"/>
  <c r="E207" i="14"/>
  <c r="E159" i="9"/>
  <c r="E159" i="7"/>
  <c r="E159" i="10" l="1"/>
  <c r="G134" i="15"/>
  <c r="K134" i="15" s="1"/>
  <c r="E159" i="15"/>
  <c r="E213" i="15"/>
  <c r="E159" i="8"/>
  <c r="E198" i="16"/>
  <c r="E214" i="16"/>
  <c r="N133" i="15"/>
  <c r="E212" i="16"/>
  <c r="E77" i="15"/>
  <c r="E183" i="16"/>
  <c r="E179" i="15"/>
  <c r="M133" i="16"/>
  <c r="E76" i="16"/>
  <c r="H134" i="14"/>
  <c r="L128" i="16"/>
  <c r="E158" i="15"/>
  <c r="E158" i="8"/>
  <c r="E200" i="15"/>
  <c r="E208" i="16"/>
  <c r="E178" i="15"/>
  <c r="J134" i="14"/>
  <c r="I134" i="14"/>
  <c r="M134" i="14" s="1"/>
  <c r="E159" i="12"/>
  <c r="E209" i="15"/>
  <c r="J134" i="16"/>
  <c r="L129" i="14"/>
  <c r="E180" i="16"/>
  <c r="E181" i="14"/>
  <c r="E210" i="15"/>
  <c r="E114" i="16"/>
  <c r="E209" i="16"/>
  <c r="E208" i="15"/>
  <c r="E197" i="15"/>
  <c r="E181" i="15"/>
  <c r="E181" i="16"/>
  <c r="L133" i="16"/>
  <c r="D160" i="16"/>
  <c r="K143" i="15"/>
  <c r="K147" i="15"/>
  <c r="L144" i="15"/>
  <c r="L147" i="15"/>
  <c r="C160" i="7"/>
  <c r="C160" i="12"/>
  <c r="D160" i="10"/>
  <c r="D160" i="6"/>
  <c r="C135" i="16"/>
  <c r="K135" i="16" s="1"/>
  <c r="K132" i="16"/>
  <c r="N131" i="16"/>
  <c r="N132" i="16"/>
  <c r="H135" i="15"/>
  <c r="K130" i="15"/>
  <c r="K133" i="15"/>
  <c r="F135" i="15"/>
  <c r="N132" i="14"/>
  <c r="G135" i="15"/>
  <c r="K129" i="16"/>
  <c r="I135" i="14"/>
  <c r="J135" i="15"/>
  <c r="J135" i="14"/>
  <c r="C135" i="15"/>
  <c r="K132" i="14"/>
  <c r="L130" i="15"/>
  <c r="D135" i="15"/>
  <c r="E77" i="16"/>
  <c r="D160" i="7"/>
  <c r="D160" i="12"/>
  <c r="C160" i="6"/>
  <c r="C160" i="10"/>
  <c r="E160" i="10" s="1"/>
  <c r="E158" i="12"/>
  <c r="E159" i="13"/>
  <c r="E72" i="16"/>
  <c r="E92" i="16"/>
  <c r="C160" i="16"/>
  <c r="F134" i="14"/>
  <c r="C160" i="9"/>
  <c r="C160" i="15"/>
  <c r="D160" i="9"/>
  <c r="C160" i="14"/>
  <c r="D160" i="15"/>
  <c r="C160" i="13"/>
  <c r="D160" i="14"/>
  <c r="C160" i="8"/>
  <c r="D160" i="8"/>
  <c r="D160" i="13"/>
  <c r="E114" i="14"/>
  <c r="E35" i="14"/>
  <c r="E45" i="14"/>
  <c r="E75" i="14"/>
  <c r="E91" i="14"/>
  <c r="E167" i="14"/>
  <c r="G150" i="15"/>
  <c r="K150" i="15" s="1"/>
  <c r="M145" i="16"/>
  <c r="M146" i="16"/>
  <c r="E166" i="15"/>
  <c r="N145" i="16"/>
  <c r="L143" i="14"/>
  <c r="E36" i="14"/>
  <c r="E92" i="14"/>
  <c r="E200" i="14"/>
  <c r="E222" i="14"/>
  <c r="E157" i="12"/>
  <c r="E44" i="16"/>
  <c r="E113" i="16"/>
  <c r="E178" i="16"/>
  <c r="E182" i="16"/>
  <c r="E197" i="16"/>
  <c r="E92" i="15"/>
  <c r="E34" i="14"/>
  <c r="E48" i="14"/>
  <c r="E70" i="14"/>
  <c r="E74" i="14"/>
  <c r="E166" i="14"/>
  <c r="E209" i="14"/>
  <c r="D51" i="14"/>
  <c r="K146" i="14"/>
  <c r="M146" i="15"/>
  <c r="D50" i="16"/>
  <c r="E223" i="16"/>
  <c r="E45" i="16"/>
  <c r="E91" i="16"/>
  <c r="E159" i="6"/>
  <c r="E157" i="8"/>
  <c r="E178" i="14"/>
  <c r="E223" i="14"/>
  <c r="E37" i="16"/>
  <c r="E47" i="16"/>
  <c r="E73" i="16"/>
  <c r="K128" i="16"/>
  <c r="K133" i="16"/>
  <c r="K143" i="16"/>
  <c r="K144" i="16"/>
  <c r="K145" i="16"/>
  <c r="K146" i="16"/>
  <c r="K147" i="16"/>
  <c r="E167" i="16"/>
  <c r="E199" i="16"/>
  <c r="E210" i="16"/>
  <c r="E45" i="15"/>
  <c r="E199" i="15"/>
  <c r="E221" i="15"/>
  <c r="E183" i="14"/>
  <c r="E221" i="14"/>
  <c r="E112" i="14"/>
  <c r="E158" i="14"/>
  <c r="E168" i="14"/>
  <c r="M149" i="15"/>
  <c r="M150" i="15"/>
  <c r="E185" i="15"/>
  <c r="E222" i="15"/>
  <c r="E184" i="14"/>
  <c r="N146" i="15"/>
  <c r="L133" i="14"/>
  <c r="L145" i="14"/>
  <c r="E37" i="15"/>
  <c r="E47" i="15"/>
  <c r="E73" i="15"/>
  <c r="E113" i="15"/>
  <c r="E182" i="15"/>
  <c r="E223" i="15"/>
  <c r="E48" i="16"/>
  <c r="E185" i="16"/>
  <c r="E200" i="16"/>
  <c r="N145" i="15"/>
  <c r="C50" i="14"/>
  <c r="M146" i="14"/>
  <c r="M133" i="14"/>
  <c r="M145" i="14"/>
  <c r="D93" i="14"/>
  <c r="E34" i="15"/>
  <c r="E48" i="15"/>
  <c r="E70" i="15"/>
  <c r="E74" i="15"/>
  <c r="N150" i="15"/>
  <c r="E158" i="6"/>
  <c r="D50" i="14"/>
  <c r="N144" i="15"/>
  <c r="E114" i="15"/>
  <c r="E183" i="15"/>
  <c r="E214" i="15"/>
  <c r="E168" i="16"/>
  <c r="E70" i="16"/>
  <c r="E74" i="16"/>
  <c r="E90" i="16"/>
  <c r="E222" i="16"/>
  <c r="C134" i="14"/>
  <c r="M149" i="14"/>
  <c r="E72" i="14"/>
  <c r="E168" i="15"/>
  <c r="E36" i="16"/>
  <c r="E158" i="10"/>
  <c r="N129" i="14"/>
  <c r="N146" i="14"/>
  <c r="N147" i="14"/>
  <c r="E35" i="15"/>
  <c r="E71" i="15"/>
  <c r="E75" i="15"/>
  <c r="K145" i="15"/>
  <c r="K146" i="15"/>
  <c r="C51" i="16"/>
  <c r="E46" i="16"/>
  <c r="N133" i="14"/>
  <c r="N144" i="14"/>
  <c r="N145" i="14"/>
  <c r="M144" i="14"/>
  <c r="E37" i="14"/>
  <c r="E47" i="14"/>
  <c r="E73" i="14"/>
  <c r="E77" i="14"/>
  <c r="E113" i="14"/>
  <c r="K144" i="14"/>
  <c r="G150" i="14"/>
  <c r="K150" i="14" s="1"/>
  <c r="E170" i="14"/>
  <c r="E36" i="15"/>
  <c r="D51" i="15"/>
  <c r="E72" i="15"/>
  <c r="E182" i="14"/>
  <c r="E179" i="16"/>
  <c r="M143" i="16"/>
  <c r="D51" i="16"/>
  <c r="E157" i="6"/>
  <c r="E158" i="7"/>
  <c r="E157" i="10"/>
  <c r="E197" i="14"/>
  <c r="E208" i="14"/>
  <c r="E112" i="15"/>
  <c r="N149" i="15"/>
  <c r="E34" i="16"/>
  <c r="L135" i="16"/>
  <c r="L149" i="16"/>
  <c r="E221" i="16"/>
  <c r="E171" i="14"/>
  <c r="E71" i="14"/>
  <c r="K129" i="14"/>
  <c r="K133" i="14"/>
  <c r="K143" i="14"/>
  <c r="K145" i="14"/>
  <c r="K147" i="14"/>
  <c r="E212" i="15"/>
  <c r="D93" i="16"/>
  <c r="E112" i="16"/>
  <c r="F134" i="16"/>
  <c r="N133" i="16"/>
  <c r="N143" i="16"/>
  <c r="N144" i="16"/>
  <c r="F149" i="16"/>
  <c r="N149" i="16" s="1"/>
  <c r="N146" i="16"/>
  <c r="N147" i="16"/>
  <c r="N149" i="14"/>
  <c r="E167" i="15"/>
  <c r="E46" i="15"/>
  <c r="E198" i="15"/>
  <c r="D150" i="15"/>
  <c r="L150" i="15" s="1"/>
  <c r="C93" i="14"/>
  <c r="E158" i="13"/>
  <c r="C51" i="14"/>
  <c r="D134" i="14"/>
  <c r="E179" i="14"/>
  <c r="C149" i="15"/>
  <c r="K149" i="15" s="1"/>
  <c r="C50" i="15"/>
  <c r="E90" i="15"/>
  <c r="G149" i="16"/>
  <c r="G149" i="14"/>
  <c r="E158" i="9"/>
  <c r="E180" i="14"/>
  <c r="E199" i="14"/>
  <c r="E210" i="14"/>
  <c r="N143" i="15"/>
  <c r="D50" i="15"/>
  <c r="E91" i="15"/>
  <c r="E185" i="14"/>
  <c r="E71" i="16"/>
  <c r="E75" i="16"/>
  <c r="E157" i="16"/>
  <c r="L144" i="16"/>
  <c r="C150" i="16"/>
  <c r="K150" i="16" s="1"/>
  <c r="M149" i="16"/>
  <c r="N129" i="16"/>
  <c r="C50" i="16"/>
  <c r="M134" i="16"/>
  <c r="M135" i="16"/>
  <c r="L150" i="16"/>
  <c r="C134" i="16"/>
  <c r="K134" i="16" s="1"/>
  <c r="C93" i="16"/>
  <c r="M128" i="16"/>
  <c r="E150" i="16"/>
  <c r="M150" i="16" s="1"/>
  <c r="E166" i="16"/>
  <c r="M131" i="16"/>
  <c r="D134" i="16"/>
  <c r="L134" i="16" s="1"/>
  <c r="E158" i="16"/>
  <c r="N128" i="16"/>
  <c r="F150" i="16"/>
  <c r="N150" i="16" s="1"/>
  <c r="F135" i="16"/>
  <c r="N135" i="16" s="1"/>
  <c r="L143" i="16"/>
  <c r="K131" i="16"/>
  <c r="C149" i="16"/>
  <c r="E171" i="16"/>
  <c r="L131" i="16"/>
  <c r="E157" i="15"/>
  <c r="M135" i="15"/>
  <c r="L134" i="15"/>
  <c r="C93" i="15"/>
  <c r="N134" i="15"/>
  <c r="E44" i="15"/>
  <c r="C51" i="15"/>
  <c r="K131" i="15"/>
  <c r="K144" i="15"/>
  <c r="E170" i="15"/>
  <c r="L131" i="15"/>
  <c r="D149" i="15"/>
  <c r="L149" i="15" s="1"/>
  <c r="E134" i="15"/>
  <c r="M134" i="15" s="1"/>
  <c r="M144" i="15"/>
  <c r="N131" i="15"/>
  <c r="E171" i="15"/>
  <c r="M143" i="15"/>
  <c r="D93" i="15"/>
  <c r="M131" i="15"/>
  <c r="K128" i="15"/>
  <c r="N128" i="15"/>
  <c r="L128" i="15"/>
  <c r="M150" i="14"/>
  <c r="F150" i="14"/>
  <c r="N150" i="14" s="1"/>
  <c r="L150" i="14"/>
  <c r="L149" i="14"/>
  <c r="C135" i="14"/>
  <c r="F135" i="14"/>
  <c r="G135" i="14"/>
  <c r="G134" i="14"/>
  <c r="E46" i="14"/>
  <c r="M128" i="14"/>
  <c r="M143" i="14"/>
  <c r="E90" i="14"/>
  <c r="N128" i="14"/>
  <c r="N143" i="14"/>
  <c r="E44" i="14"/>
  <c r="K131" i="14"/>
  <c r="C149" i="14"/>
  <c r="E159" i="14"/>
  <c r="D135" i="14"/>
  <c r="L135" i="14" s="1"/>
  <c r="E135" i="14"/>
  <c r="N131" i="14"/>
  <c r="E157" i="14"/>
  <c r="K128" i="14"/>
  <c r="L144" i="14"/>
  <c r="L128" i="14"/>
  <c r="E157" i="13"/>
  <c r="E157" i="9"/>
  <c r="E157" i="7"/>
  <c r="E159" i="1"/>
  <c r="E214" i="13"/>
  <c r="E213" i="13"/>
  <c r="E212" i="13"/>
  <c r="E198" i="13"/>
  <c r="M147" i="13"/>
  <c r="L147" i="13"/>
  <c r="L146" i="13"/>
  <c r="L145" i="13"/>
  <c r="J150" i="13"/>
  <c r="I150" i="13"/>
  <c r="H150" i="13"/>
  <c r="G150" i="13"/>
  <c r="F150" i="13"/>
  <c r="L144" i="13"/>
  <c r="J149" i="13"/>
  <c r="I149" i="13"/>
  <c r="H149" i="13"/>
  <c r="F149" i="13"/>
  <c r="D149" i="13"/>
  <c r="C149" i="13"/>
  <c r="M132" i="13"/>
  <c r="L132" i="13"/>
  <c r="I135" i="13"/>
  <c r="H135" i="13"/>
  <c r="E135" i="13"/>
  <c r="D135" i="13"/>
  <c r="N130" i="13"/>
  <c r="M130" i="13"/>
  <c r="L130" i="13"/>
  <c r="K130" i="13"/>
  <c r="M129" i="13"/>
  <c r="J134" i="13"/>
  <c r="G134" i="13"/>
  <c r="E76" i="13"/>
  <c r="E207" i="13"/>
  <c r="E185" i="13"/>
  <c r="E184" i="13"/>
  <c r="E183" i="13"/>
  <c r="E182" i="13"/>
  <c r="N134" i="14" l="1"/>
  <c r="L134" i="14"/>
  <c r="E160" i="8"/>
  <c r="L128" i="13"/>
  <c r="E160" i="16"/>
  <c r="E160" i="7"/>
  <c r="E160" i="13"/>
  <c r="E160" i="14"/>
  <c r="E160" i="15"/>
  <c r="E160" i="9"/>
  <c r="E160" i="6"/>
  <c r="E160" i="12"/>
  <c r="E169" i="15"/>
  <c r="H134" i="13"/>
  <c r="I134" i="13"/>
  <c r="E134" i="13"/>
  <c r="N134" i="16"/>
  <c r="E51" i="14"/>
  <c r="E72" i="13"/>
  <c r="E199" i="13"/>
  <c r="E221" i="13"/>
  <c r="E210" i="13"/>
  <c r="E180" i="13"/>
  <c r="M133" i="13"/>
  <c r="E93" i="15"/>
  <c r="N135" i="15"/>
  <c r="K132" i="13"/>
  <c r="N132" i="13"/>
  <c r="L135" i="15"/>
  <c r="K135" i="15"/>
  <c r="M135" i="14"/>
  <c r="N135" i="14"/>
  <c r="E92" i="13"/>
  <c r="D160" i="1"/>
  <c r="C160" i="1"/>
  <c r="E50" i="16"/>
  <c r="J135" i="13"/>
  <c r="E74" i="13"/>
  <c r="E150" i="13"/>
  <c r="M150" i="13" s="1"/>
  <c r="L129" i="13"/>
  <c r="L133" i="13"/>
  <c r="D150" i="13"/>
  <c r="L150" i="13" s="1"/>
  <c r="E51" i="16"/>
  <c r="E93" i="14"/>
  <c r="E166" i="13"/>
  <c r="E157" i="1"/>
  <c r="E50" i="14"/>
  <c r="E181" i="13"/>
  <c r="E200" i="13"/>
  <c r="E222" i="13"/>
  <c r="E70" i="13"/>
  <c r="E114" i="13"/>
  <c r="E208" i="13"/>
  <c r="C51" i="13"/>
  <c r="K134" i="14"/>
  <c r="E51" i="15"/>
  <c r="E169" i="16"/>
  <c r="E50" i="15"/>
  <c r="E169" i="14"/>
  <c r="E223" i="13"/>
  <c r="E158" i="1"/>
  <c r="C135" i="13"/>
  <c r="K146" i="13"/>
  <c r="K145" i="13"/>
  <c r="L135" i="13"/>
  <c r="N133" i="13"/>
  <c r="E48" i="13"/>
  <c r="E77" i="13"/>
  <c r="E113" i="13"/>
  <c r="K133" i="13"/>
  <c r="K147" i="13"/>
  <c r="D134" i="13"/>
  <c r="E178" i="13"/>
  <c r="E197" i="13"/>
  <c r="D50" i="13"/>
  <c r="K149" i="16"/>
  <c r="E170" i="13"/>
  <c r="E71" i="13"/>
  <c r="E36" i="13"/>
  <c r="K129" i="13"/>
  <c r="K144" i="13"/>
  <c r="E75" i="13"/>
  <c r="E46" i="13"/>
  <c r="E37" i="13"/>
  <c r="E47" i="13"/>
  <c r="K149" i="14"/>
  <c r="E93" i="16"/>
  <c r="E167" i="13"/>
  <c r="E179" i="13"/>
  <c r="E209" i="13"/>
  <c r="E170" i="16"/>
  <c r="K135" i="14"/>
  <c r="E34" i="13"/>
  <c r="C50" i="13"/>
  <c r="E73" i="13"/>
  <c r="M143" i="13"/>
  <c r="E149" i="13"/>
  <c r="M149" i="13" s="1"/>
  <c r="E112" i="13"/>
  <c r="F134" i="13"/>
  <c r="N134" i="13" s="1"/>
  <c r="F135" i="13"/>
  <c r="N150" i="13"/>
  <c r="N146" i="13"/>
  <c r="E44" i="13"/>
  <c r="E90" i="13"/>
  <c r="G135" i="13"/>
  <c r="G149" i="13"/>
  <c r="K149" i="13" s="1"/>
  <c r="M146" i="13"/>
  <c r="N143" i="13"/>
  <c r="N149" i="13"/>
  <c r="N145" i="13"/>
  <c r="N147" i="13"/>
  <c r="E35" i="13"/>
  <c r="E91" i="13"/>
  <c r="E168" i="13"/>
  <c r="E171" i="13"/>
  <c r="L149" i="13"/>
  <c r="M145" i="13"/>
  <c r="K143" i="13"/>
  <c r="M135" i="13"/>
  <c r="C134" i="13"/>
  <c r="K134" i="13" s="1"/>
  <c r="N129" i="13"/>
  <c r="D93" i="13"/>
  <c r="D51" i="13"/>
  <c r="M131" i="13"/>
  <c r="M144" i="13"/>
  <c r="E45" i="13"/>
  <c r="N131" i="13"/>
  <c r="N144" i="13"/>
  <c r="K128" i="13"/>
  <c r="C150" i="13"/>
  <c r="K150" i="13" s="1"/>
  <c r="C93" i="13"/>
  <c r="M128" i="13"/>
  <c r="N128" i="13"/>
  <c r="K131" i="13"/>
  <c r="L143" i="13"/>
  <c r="L131" i="13"/>
  <c r="E160" i="1" l="1"/>
  <c r="M134" i="13"/>
  <c r="L134" i="13"/>
  <c r="N135" i="13"/>
  <c r="K135" i="13"/>
  <c r="E51" i="13"/>
  <c r="E50" i="13"/>
  <c r="E169" i="13"/>
  <c r="E93" i="13"/>
  <c r="E223" i="12" l="1"/>
  <c r="E222" i="12"/>
  <c r="E221" i="12"/>
  <c r="E214" i="12"/>
  <c r="E213" i="12"/>
  <c r="E212" i="12"/>
  <c r="E210" i="12"/>
  <c r="E209" i="12"/>
  <c r="E208" i="12"/>
  <c r="E207" i="12"/>
  <c r="E200" i="12"/>
  <c r="E199" i="12"/>
  <c r="E198" i="12"/>
  <c r="E197" i="12"/>
  <c r="E185" i="12"/>
  <c r="E184" i="12"/>
  <c r="E182" i="12"/>
  <c r="E181" i="12"/>
  <c r="E180" i="12"/>
  <c r="E179" i="12"/>
  <c r="E178" i="12"/>
  <c r="E168" i="12"/>
  <c r="E167" i="12"/>
  <c r="E166" i="12"/>
  <c r="J150" i="12"/>
  <c r="I150" i="12"/>
  <c r="H150" i="12"/>
  <c r="C150" i="12"/>
  <c r="G149" i="12"/>
  <c r="F149" i="12"/>
  <c r="E149" i="12"/>
  <c r="D149" i="12"/>
  <c r="N147" i="12"/>
  <c r="M147" i="12"/>
  <c r="L147" i="12"/>
  <c r="K147" i="12"/>
  <c r="N146" i="12"/>
  <c r="M146" i="12"/>
  <c r="L146" i="12"/>
  <c r="K146" i="12"/>
  <c r="N145" i="12"/>
  <c r="M145" i="12"/>
  <c r="L145" i="12"/>
  <c r="K145" i="12"/>
  <c r="M144" i="12"/>
  <c r="G150" i="12"/>
  <c r="F150" i="12"/>
  <c r="E150" i="12"/>
  <c r="L144" i="12"/>
  <c r="K144" i="12"/>
  <c r="J149" i="12"/>
  <c r="I149" i="12"/>
  <c r="H149" i="12"/>
  <c r="N143" i="12"/>
  <c r="M143" i="12"/>
  <c r="L143" i="12"/>
  <c r="C149" i="12"/>
  <c r="N133" i="12"/>
  <c r="M133" i="12"/>
  <c r="L133" i="12"/>
  <c r="K133" i="12"/>
  <c r="N132" i="12"/>
  <c r="M132" i="12"/>
  <c r="L132" i="12"/>
  <c r="K132" i="12"/>
  <c r="J135" i="12"/>
  <c r="I135" i="12"/>
  <c r="H135" i="12"/>
  <c r="G135" i="12"/>
  <c r="F135" i="12"/>
  <c r="M131" i="12"/>
  <c r="D135" i="12"/>
  <c r="C135" i="12"/>
  <c r="N130" i="12"/>
  <c r="M130" i="12"/>
  <c r="L130" i="12"/>
  <c r="K130" i="12"/>
  <c r="N129" i="12"/>
  <c r="M129" i="12"/>
  <c r="L129" i="12"/>
  <c r="K129" i="12"/>
  <c r="J134" i="12"/>
  <c r="I134" i="12"/>
  <c r="H134" i="12"/>
  <c r="G134" i="12"/>
  <c r="F134" i="12"/>
  <c r="E134" i="12"/>
  <c r="D134" i="12"/>
  <c r="C134" i="12"/>
  <c r="E114" i="12"/>
  <c r="E113" i="12"/>
  <c r="E112" i="12"/>
  <c r="C93" i="12"/>
  <c r="E91" i="12"/>
  <c r="D93" i="12"/>
  <c r="E77" i="12"/>
  <c r="E76" i="12"/>
  <c r="E75" i="12"/>
  <c r="E74" i="12"/>
  <c r="E73" i="12"/>
  <c r="E72" i="12"/>
  <c r="E71" i="12"/>
  <c r="E70" i="12"/>
  <c r="E48" i="12"/>
  <c r="D51" i="12"/>
  <c r="E47" i="12"/>
  <c r="E46" i="12"/>
  <c r="D50" i="12"/>
  <c r="E44" i="12"/>
  <c r="E37" i="12"/>
  <c r="E36" i="12"/>
  <c r="E35" i="12"/>
  <c r="E34" i="12"/>
  <c r="M134" i="12" l="1"/>
  <c r="L134" i="12"/>
  <c r="M150" i="12"/>
  <c r="L149" i="12"/>
  <c r="M149" i="12"/>
  <c r="E93" i="12"/>
  <c r="E183" i="12"/>
  <c r="K134" i="12"/>
  <c r="K149" i="12"/>
  <c r="E169" i="12"/>
  <c r="N150" i="12"/>
  <c r="K135" i="12"/>
  <c r="L135" i="12"/>
  <c r="N134" i="12"/>
  <c r="N135" i="12"/>
  <c r="N149" i="12"/>
  <c r="K150" i="12"/>
  <c r="E135" i="12"/>
  <c r="M135" i="12" s="1"/>
  <c r="N131" i="12"/>
  <c r="N144" i="12"/>
  <c r="K128" i="12"/>
  <c r="K143" i="12"/>
  <c r="E170" i="12"/>
  <c r="C50" i="12"/>
  <c r="E50" i="12" s="1"/>
  <c r="E92" i="12"/>
  <c r="L128" i="12"/>
  <c r="D150" i="12"/>
  <c r="L150" i="12" s="1"/>
  <c r="E45" i="12"/>
  <c r="E90" i="12"/>
  <c r="N128" i="12"/>
  <c r="E171" i="12"/>
  <c r="C51" i="12"/>
  <c r="E51" i="12" s="1"/>
  <c r="K131" i="12"/>
  <c r="M128" i="12"/>
  <c r="L131" i="12"/>
  <c r="E214" i="10" l="1"/>
  <c r="E213" i="10"/>
  <c r="E212" i="10"/>
  <c r="E210" i="10"/>
  <c r="E198" i="10"/>
  <c r="E184" i="10"/>
  <c r="E181" i="10"/>
  <c r="E180" i="10"/>
  <c r="N147" i="10"/>
  <c r="M147" i="10"/>
  <c r="L147" i="10"/>
  <c r="K147" i="10"/>
  <c r="L146" i="10"/>
  <c r="M145" i="10"/>
  <c r="L145" i="10"/>
  <c r="J150" i="10"/>
  <c r="I150" i="10"/>
  <c r="H150" i="10"/>
  <c r="F150" i="10"/>
  <c r="E150" i="10"/>
  <c r="L144" i="10"/>
  <c r="J149" i="10"/>
  <c r="I149" i="10"/>
  <c r="H149" i="10"/>
  <c r="E149" i="10"/>
  <c r="D149" i="10"/>
  <c r="M133" i="10"/>
  <c r="L133" i="10"/>
  <c r="M132" i="10"/>
  <c r="L132" i="10"/>
  <c r="K132" i="10"/>
  <c r="J135" i="10"/>
  <c r="I135" i="10"/>
  <c r="H135" i="10"/>
  <c r="G135" i="10"/>
  <c r="F135" i="10"/>
  <c r="E135" i="10"/>
  <c r="D135" i="10"/>
  <c r="C135" i="10"/>
  <c r="M130" i="10"/>
  <c r="L130" i="10"/>
  <c r="K130" i="10"/>
  <c r="M129" i="10"/>
  <c r="L129" i="10"/>
  <c r="K129" i="10"/>
  <c r="I134" i="10"/>
  <c r="H134" i="10"/>
  <c r="G134" i="10"/>
  <c r="F134" i="10"/>
  <c r="M128" i="10"/>
  <c r="D134" i="10"/>
  <c r="E77" i="10"/>
  <c r="E76" i="10"/>
  <c r="E35" i="10"/>
  <c r="E208" i="10"/>
  <c r="E207" i="10"/>
  <c r="E214" i="9"/>
  <c r="E184" i="8"/>
  <c r="E184" i="9"/>
  <c r="L147" i="9"/>
  <c r="N146" i="9"/>
  <c r="M146" i="9"/>
  <c r="L146" i="9"/>
  <c r="K146" i="9"/>
  <c r="L145" i="9"/>
  <c r="J150" i="9"/>
  <c r="I150" i="9"/>
  <c r="H150" i="9"/>
  <c r="G150" i="9"/>
  <c r="F150" i="9"/>
  <c r="M144" i="9"/>
  <c r="L144" i="9"/>
  <c r="K144" i="9"/>
  <c r="I149" i="9"/>
  <c r="H149" i="9"/>
  <c r="D149" i="9"/>
  <c r="C149" i="9"/>
  <c r="N132" i="9"/>
  <c r="M132" i="9"/>
  <c r="L132" i="9"/>
  <c r="K132" i="9"/>
  <c r="J135" i="9"/>
  <c r="I135" i="9"/>
  <c r="H135" i="9"/>
  <c r="G135" i="9"/>
  <c r="F135" i="9"/>
  <c r="E135" i="9"/>
  <c r="D135" i="9"/>
  <c r="C135" i="9"/>
  <c r="M130" i="9"/>
  <c r="L130" i="9"/>
  <c r="N129" i="9"/>
  <c r="L129" i="9"/>
  <c r="K129" i="9"/>
  <c r="D134" i="9"/>
  <c r="C134" i="9"/>
  <c r="E76" i="9"/>
  <c r="E207" i="9"/>
  <c r="E214" i="8"/>
  <c r="E213" i="8"/>
  <c r="E212" i="8"/>
  <c r="E181" i="8"/>
  <c r="L147" i="8"/>
  <c r="K147" i="8"/>
  <c r="M146" i="8"/>
  <c r="L146" i="8"/>
  <c r="L145" i="8"/>
  <c r="J150" i="8"/>
  <c r="I150" i="8"/>
  <c r="H150" i="8"/>
  <c r="G150" i="8"/>
  <c r="F150" i="8"/>
  <c r="E150" i="8"/>
  <c r="D150" i="8"/>
  <c r="C150" i="8"/>
  <c r="J149" i="8"/>
  <c r="I149" i="8"/>
  <c r="H149" i="8"/>
  <c r="G149" i="8"/>
  <c r="N143" i="8"/>
  <c r="M143" i="8"/>
  <c r="D149" i="8"/>
  <c r="C149" i="8"/>
  <c r="N132" i="8"/>
  <c r="M132" i="8"/>
  <c r="L132" i="8"/>
  <c r="K132" i="8"/>
  <c r="H135" i="8"/>
  <c r="N130" i="8"/>
  <c r="M130" i="8"/>
  <c r="L130" i="8"/>
  <c r="K130" i="8"/>
  <c r="N129" i="8"/>
  <c r="M129" i="8"/>
  <c r="L129" i="8"/>
  <c r="K129" i="8"/>
  <c r="H134" i="8"/>
  <c r="G134" i="8"/>
  <c r="C134" i="8"/>
  <c r="E77" i="8"/>
  <c r="E76" i="8"/>
  <c r="E35" i="8"/>
  <c r="E207" i="8"/>
  <c r="F134" i="9" l="1"/>
  <c r="E200" i="10"/>
  <c r="E222" i="10"/>
  <c r="E178" i="10"/>
  <c r="E198" i="8"/>
  <c r="E77" i="9"/>
  <c r="E197" i="10"/>
  <c r="H134" i="9"/>
  <c r="L134" i="9" s="1"/>
  <c r="I134" i="8"/>
  <c r="E179" i="10"/>
  <c r="E183" i="10"/>
  <c r="E209" i="10"/>
  <c r="E199" i="10"/>
  <c r="E210" i="8"/>
  <c r="E179" i="8"/>
  <c r="J134" i="8"/>
  <c r="E210" i="9"/>
  <c r="K133" i="8"/>
  <c r="E185" i="10"/>
  <c r="K133" i="10"/>
  <c r="E223" i="10"/>
  <c r="I134" i="9"/>
  <c r="J134" i="10"/>
  <c r="N134" i="10" s="1"/>
  <c r="E181" i="9"/>
  <c r="F134" i="8"/>
  <c r="E213" i="9"/>
  <c r="E167" i="8"/>
  <c r="E170" i="8"/>
  <c r="E180" i="8"/>
  <c r="E167" i="10"/>
  <c r="E170" i="10"/>
  <c r="E198" i="9"/>
  <c r="E212" i="9"/>
  <c r="E180" i="9"/>
  <c r="E178" i="8"/>
  <c r="E166" i="10"/>
  <c r="E72" i="8"/>
  <c r="M147" i="9"/>
  <c r="N147" i="8"/>
  <c r="G149" i="9"/>
  <c r="K149" i="9" s="1"/>
  <c r="M146" i="10"/>
  <c r="M147" i="8"/>
  <c r="K147" i="9"/>
  <c r="N147" i="9"/>
  <c r="C134" i="10"/>
  <c r="K134" i="10" s="1"/>
  <c r="L133" i="8"/>
  <c r="L133" i="9"/>
  <c r="L128" i="8"/>
  <c r="K133" i="9"/>
  <c r="N130" i="9"/>
  <c r="J135" i="8"/>
  <c r="C135" i="8"/>
  <c r="N129" i="10"/>
  <c r="N130" i="10"/>
  <c r="N132" i="10"/>
  <c r="N133" i="10"/>
  <c r="I135" i="8"/>
  <c r="K130" i="9"/>
  <c r="E135" i="8"/>
  <c r="D135" i="8"/>
  <c r="L135" i="8" s="1"/>
  <c r="F135" i="8"/>
  <c r="G135" i="8"/>
  <c r="E72" i="10"/>
  <c r="J134" i="9"/>
  <c r="J149" i="9"/>
  <c r="K144" i="10"/>
  <c r="K145" i="10"/>
  <c r="K146" i="10"/>
  <c r="E91" i="10"/>
  <c r="E92" i="10"/>
  <c r="G134" i="9"/>
  <c r="K134" i="9" s="1"/>
  <c r="E71" i="9"/>
  <c r="E75" i="9"/>
  <c r="E91" i="9"/>
  <c r="G150" i="10"/>
  <c r="C149" i="10"/>
  <c r="D50" i="8"/>
  <c r="E34" i="10"/>
  <c r="C50" i="10"/>
  <c r="E48" i="10"/>
  <c r="E114" i="10"/>
  <c r="E113" i="8"/>
  <c r="K145" i="8"/>
  <c r="E171" i="8"/>
  <c r="E182" i="10"/>
  <c r="D51" i="8"/>
  <c r="E200" i="8"/>
  <c r="E44" i="9"/>
  <c r="E48" i="9"/>
  <c r="E73" i="9"/>
  <c r="E185" i="9"/>
  <c r="E185" i="8"/>
  <c r="E200" i="9"/>
  <c r="E222" i="9"/>
  <c r="E73" i="10"/>
  <c r="N143" i="10"/>
  <c r="N145" i="10"/>
  <c r="N146" i="10"/>
  <c r="E45" i="8"/>
  <c r="E71" i="8"/>
  <c r="E75" i="8"/>
  <c r="E91" i="8"/>
  <c r="N144" i="9"/>
  <c r="E166" i="9"/>
  <c r="E36" i="8"/>
  <c r="E46" i="8"/>
  <c r="E199" i="8"/>
  <c r="E36" i="9"/>
  <c r="E46" i="9"/>
  <c r="E209" i="9"/>
  <c r="E34" i="8"/>
  <c r="E44" i="8"/>
  <c r="E48" i="8"/>
  <c r="E70" i="8"/>
  <c r="E74" i="8"/>
  <c r="C50" i="8"/>
  <c r="D150" i="9"/>
  <c r="L150" i="9" s="1"/>
  <c r="M145" i="9"/>
  <c r="D150" i="10"/>
  <c r="L150" i="10" s="1"/>
  <c r="D50" i="10"/>
  <c r="E112" i="8"/>
  <c r="D51" i="10"/>
  <c r="N145" i="9"/>
  <c r="E178" i="9"/>
  <c r="E182" i="8"/>
  <c r="E197" i="9"/>
  <c r="E208" i="9"/>
  <c r="E223" i="9"/>
  <c r="C150" i="10"/>
  <c r="E37" i="10"/>
  <c r="E47" i="10"/>
  <c r="E72" i="9"/>
  <c r="E92" i="9"/>
  <c r="C93" i="10"/>
  <c r="K146" i="8"/>
  <c r="E197" i="8"/>
  <c r="E208" i="8"/>
  <c r="E223" i="8"/>
  <c r="E199" i="9"/>
  <c r="C50" i="9"/>
  <c r="D50" i="9"/>
  <c r="E113" i="9"/>
  <c r="K144" i="8"/>
  <c r="E114" i="8"/>
  <c r="E70" i="9"/>
  <c r="E74" i="9"/>
  <c r="D93" i="9"/>
  <c r="E114" i="9"/>
  <c r="E112" i="10"/>
  <c r="M150" i="10"/>
  <c r="K145" i="9"/>
  <c r="E166" i="8"/>
  <c r="E113" i="10"/>
  <c r="E209" i="8"/>
  <c r="E37" i="9"/>
  <c r="E47" i="9"/>
  <c r="D93" i="10"/>
  <c r="E73" i="8"/>
  <c r="D51" i="9"/>
  <c r="N133" i="9"/>
  <c r="N143" i="9"/>
  <c r="E36" i="10"/>
  <c r="E46" i="10"/>
  <c r="E71" i="10"/>
  <c r="E75" i="10"/>
  <c r="L144" i="8"/>
  <c r="E170" i="9"/>
  <c r="E44" i="10"/>
  <c r="N150" i="10"/>
  <c r="E37" i="8"/>
  <c r="E47" i="8"/>
  <c r="E92" i="8"/>
  <c r="E70" i="10"/>
  <c r="E74" i="10"/>
  <c r="E221" i="10"/>
  <c r="M133" i="8"/>
  <c r="N133" i="8"/>
  <c r="N145" i="8"/>
  <c r="N146" i="8"/>
  <c r="E221" i="8"/>
  <c r="E34" i="9"/>
  <c r="E112" i="9"/>
  <c r="E134" i="9"/>
  <c r="M133" i="9"/>
  <c r="M143" i="9"/>
  <c r="E179" i="9"/>
  <c r="E183" i="9"/>
  <c r="E183" i="8"/>
  <c r="E168" i="9"/>
  <c r="M145" i="8"/>
  <c r="C93" i="8"/>
  <c r="E168" i="8"/>
  <c r="N150" i="9"/>
  <c r="E182" i="9"/>
  <c r="D93" i="8"/>
  <c r="E222" i="8"/>
  <c r="E35" i="9"/>
  <c r="C93" i="9"/>
  <c r="E221" i="9"/>
  <c r="E168" i="10"/>
  <c r="L149" i="10"/>
  <c r="G149" i="10"/>
  <c r="N144" i="10"/>
  <c r="M143" i="10"/>
  <c r="K135" i="10"/>
  <c r="L135" i="10"/>
  <c r="L134" i="10"/>
  <c r="N135" i="10"/>
  <c r="M149" i="10"/>
  <c r="M135" i="10"/>
  <c r="M131" i="10"/>
  <c r="M144" i="10"/>
  <c r="E45" i="10"/>
  <c r="N131" i="10"/>
  <c r="F149" i="10"/>
  <c r="N149" i="10" s="1"/>
  <c r="K128" i="10"/>
  <c r="L143" i="10"/>
  <c r="E134" i="10"/>
  <c r="M134" i="10" s="1"/>
  <c r="E90" i="10"/>
  <c r="N128" i="10"/>
  <c r="E171" i="10"/>
  <c r="K143" i="10"/>
  <c r="L128" i="10"/>
  <c r="C51" i="10"/>
  <c r="K131" i="10"/>
  <c r="L131" i="10"/>
  <c r="E167" i="9"/>
  <c r="L149" i="9"/>
  <c r="E150" i="9"/>
  <c r="M150" i="9" s="1"/>
  <c r="C150" i="9"/>
  <c r="K150" i="9" s="1"/>
  <c r="K135" i="9"/>
  <c r="M129" i="9"/>
  <c r="L135" i="9"/>
  <c r="M135" i="9"/>
  <c r="N135" i="9"/>
  <c r="L128" i="9"/>
  <c r="M131" i="9"/>
  <c r="E149" i="9"/>
  <c r="M149" i="9" s="1"/>
  <c r="E45" i="9"/>
  <c r="N131" i="9"/>
  <c r="F149" i="9"/>
  <c r="K128" i="9"/>
  <c r="K143" i="9"/>
  <c r="E90" i="9"/>
  <c r="N128" i="9"/>
  <c r="E171" i="9"/>
  <c r="L143" i="9"/>
  <c r="C51" i="9"/>
  <c r="K131" i="9"/>
  <c r="M128" i="9"/>
  <c r="L131" i="9"/>
  <c r="K149" i="8"/>
  <c r="L149" i="8"/>
  <c r="M144" i="8"/>
  <c r="N144" i="8"/>
  <c r="E134" i="8"/>
  <c r="K134" i="8"/>
  <c r="N150" i="8"/>
  <c r="K150" i="8"/>
  <c r="L150" i="8"/>
  <c r="M150" i="8"/>
  <c r="K143" i="8"/>
  <c r="M131" i="8"/>
  <c r="E149" i="8"/>
  <c r="M149" i="8" s="1"/>
  <c r="N131" i="8"/>
  <c r="F149" i="8"/>
  <c r="N149" i="8" s="1"/>
  <c r="K128" i="8"/>
  <c r="D134" i="8"/>
  <c r="L134" i="8" s="1"/>
  <c r="M128" i="8"/>
  <c r="E90" i="8"/>
  <c r="N128" i="8"/>
  <c r="K131" i="8"/>
  <c r="L143" i="8"/>
  <c r="C51" i="8"/>
  <c r="L131" i="8"/>
  <c r="N134" i="9" l="1"/>
  <c r="M134" i="8"/>
  <c r="N134" i="8"/>
  <c r="M134" i="9"/>
  <c r="M135" i="8"/>
  <c r="N149" i="9"/>
  <c r="K135" i="8"/>
  <c r="N135" i="8"/>
  <c r="E51" i="8"/>
  <c r="K150" i="10"/>
  <c r="K149" i="10"/>
  <c r="E50" i="10"/>
  <c r="E50" i="8"/>
  <c r="E93" i="10"/>
  <c r="E93" i="8"/>
  <c r="E50" i="9"/>
  <c r="E169" i="9"/>
  <c r="E51" i="10"/>
  <c r="E169" i="10"/>
  <c r="E93" i="9"/>
  <c r="E51" i="9"/>
  <c r="E169" i="8"/>
  <c r="E223" i="7" l="1"/>
  <c r="E214" i="7"/>
  <c r="E213" i="7"/>
  <c r="E212" i="7"/>
  <c r="E198" i="7"/>
  <c r="E184" i="7"/>
  <c r="N147" i="7"/>
  <c r="L147" i="7"/>
  <c r="K147" i="7"/>
  <c r="L146" i="7"/>
  <c r="L145" i="7"/>
  <c r="J150" i="7"/>
  <c r="I150" i="7"/>
  <c r="F150" i="7"/>
  <c r="E150" i="7"/>
  <c r="D150" i="7"/>
  <c r="C150" i="7"/>
  <c r="J149" i="7"/>
  <c r="I149" i="7"/>
  <c r="H149" i="7"/>
  <c r="G149" i="7"/>
  <c r="L143" i="7"/>
  <c r="L129" i="7"/>
  <c r="M129" i="7"/>
  <c r="N129" i="7"/>
  <c r="K130" i="7"/>
  <c r="L130" i="7"/>
  <c r="M130" i="7"/>
  <c r="N130" i="7"/>
  <c r="C135" i="7"/>
  <c r="D135" i="7"/>
  <c r="E135" i="7"/>
  <c r="F135" i="7"/>
  <c r="G135" i="7"/>
  <c r="H135" i="7"/>
  <c r="I135" i="7"/>
  <c r="J135" i="7"/>
  <c r="M132" i="7"/>
  <c r="K129" i="7"/>
  <c r="E76" i="7"/>
  <c r="E207" i="7"/>
  <c r="H150" i="7"/>
  <c r="E200" i="7" l="1"/>
  <c r="E179" i="7"/>
  <c r="E183" i="7"/>
  <c r="E209" i="7"/>
  <c r="E180" i="7"/>
  <c r="E210" i="7"/>
  <c r="K132" i="7"/>
  <c r="E134" i="7"/>
  <c r="H134" i="7"/>
  <c r="M133" i="7"/>
  <c r="E208" i="7"/>
  <c r="L133" i="7"/>
  <c r="E182" i="7"/>
  <c r="D134" i="7"/>
  <c r="E77" i="7"/>
  <c r="K133" i="7"/>
  <c r="E166" i="7"/>
  <c r="M143" i="7"/>
  <c r="M147" i="7"/>
  <c r="F134" i="7"/>
  <c r="I134" i="7"/>
  <c r="N133" i="7"/>
  <c r="K128" i="7"/>
  <c r="J134" i="7"/>
  <c r="N132" i="7"/>
  <c r="L132" i="7"/>
  <c r="E35" i="7"/>
  <c r="E92" i="7"/>
  <c r="E72" i="7"/>
  <c r="E44" i="7"/>
  <c r="E34" i="7"/>
  <c r="E171" i="7"/>
  <c r="E181" i="7"/>
  <c r="E222" i="7"/>
  <c r="C149" i="7"/>
  <c r="K149" i="7" s="1"/>
  <c r="E114" i="7"/>
  <c r="E37" i="7"/>
  <c r="E113" i="7"/>
  <c r="N150" i="7"/>
  <c r="N146" i="7"/>
  <c r="M145" i="7"/>
  <c r="M146" i="7"/>
  <c r="L144" i="7"/>
  <c r="E170" i="7"/>
  <c r="E199" i="7"/>
  <c r="E221" i="7"/>
  <c r="D93" i="7"/>
  <c r="E73" i="7"/>
  <c r="E36" i="7"/>
  <c r="E48" i="7"/>
  <c r="E45" i="7"/>
  <c r="E71" i="7"/>
  <c r="E75" i="7"/>
  <c r="E91" i="7"/>
  <c r="E178" i="7"/>
  <c r="E197" i="7"/>
  <c r="G150" i="7"/>
  <c r="K150" i="7" s="1"/>
  <c r="E70" i="7"/>
  <c r="K145" i="7"/>
  <c r="K146" i="7"/>
  <c r="E168" i="7"/>
  <c r="E74" i="7"/>
  <c r="E112" i="7"/>
  <c r="E149" i="7"/>
  <c r="M149" i="7" s="1"/>
  <c r="E90" i="7"/>
  <c r="K144" i="7"/>
  <c r="E185" i="7"/>
  <c r="D50" i="7"/>
  <c r="E46" i="7"/>
  <c r="G134" i="7"/>
  <c r="F149" i="7"/>
  <c r="N149" i="7" s="1"/>
  <c r="M144" i="7"/>
  <c r="E47" i="7"/>
  <c r="E167" i="7"/>
  <c r="N145" i="7"/>
  <c r="N143" i="7"/>
  <c r="N135" i="7"/>
  <c r="K135" i="7"/>
  <c r="L135" i="7"/>
  <c r="M135" i="7"/>
  <c r="D51" i="7"/>
  <c r="C51" i="7"/>
  <c r="C50" i="7"/>
  <c r="L150" i="7"/>
  <c r="M150" i="7"/>
  <c r="K143" i="7"/>
  <c r="L128" i="7"/>
  <c r="L131" i="7"/>
  <c r="D149" i="7"/>
  <c r="L149" i="7" s="1"/>
  <c r="M131" i="7"/>
  <c r="N131" i="7"/>
  <c r="N144" i="7"/>
  <c r="C134" i="7"/>
  <c r="C93" i="7"/>
  <c r="M128" i="7"/>
  <c r="N128" i="7"/>
  <c r="K131" i="7"/>
  <c r="M134" i="7" l="1"/>
  <c r="L134" i="7"/>
  <c r="N134" i="7"/>
  <c r="E169" i="7"/>
  <c r="E51" i="7"/>
  <c r="E93" i="7"/>
  <c r="E50" i="7"/>
  <c r="K134" i="7"/>
  <c r="E214" i="6" l="1"/>
  <c r="E210" i="6"/>
  <c r="E198" i="6"/>
  <c r="E184" i="6"/>
  <c r="L147" i="6"/>
  <c r="L146" i="6"/>
  <c r="L145" i="6"/>
  <c r="I150" i="6"/>
  <c r="H150" i="6"/>
  <c r="G150" i="6"/>
  <c r="F150" i="6"/>
  <c r="E150" i="6"/>
  <c r="D150" i="6"/>
  <c r="C150" i="6"/>
  <c r="I149" i="6"/>
  <c r="H149" i="6"/>
  <c r="M143" i="6"/>
  <c r="D149" i="6"/>
  <c r="N132" i="6"/>
  <c r="M132" i="6"/>
  <c r="L132" i="6"/>
  <c r="K132" i="6"/>
  <c r="J135" i="6"/>
  <c r="I135" i="6"/>
  <c r="H135" i="6"/>
  <c r="G135" i="6"/>
  <c r="F135" i="6"/>
  <c r="E135" i="6"/>
  <c r="D135" i="6"/>
  <c r="C135" i="6"/>
  <c r="N130" i="6"/>
  <c r="M130" i="6"/>
  <c r="L130" i="6"/>
  <c r="K130" i="6"/>
  <c r="N129" i="6"/>
  <c r="M129" i="6"/>
  <c r="L129" i="6"/>
  <c r="K129" i="6"/>
  <c r="H134" i="6"/>
  <c r="F134" i="6"/>
  <c r="E134" i="6"/>
  <c r="D134" i="6"/>
  <c r="C134" i="6"/>
  <c r="E76" i="6"/>
  <c r="E207" i="6"/>
  <c r="J150" i="6"/>
  <c r="J149" i="6"/>
  <c r="E214" i="1"/>
  <c r="I134" i="6" l="1"/>
  <c r="M134" i="6" s="1"/>
  <c r="J134" i="6"/>
  <c r="N134" i="6" s="1"/>
  <c r="M133" i="6"/>
  <c r="E179" i="6"/>
  <c r="E77" i="6"/>
  <c r="E212" i="6"/>
  <c r="E213" i="1"/>
  <c r="L133" i="6"/>
  <c r="E213" i="6"/>
  <c r="E167" i="6"/>
  <c r="E170" i="6"/>
  <c r="E180" i="6"/>
  <c r="E181" i="6"/>
  <c r="E178" i="6"/>
  <c r="E166" i="6"/>
  <c r="K133" i="6"/>
  <c r="N133" i="6"/>
  <c r="M146" i="6"/>
  <c r="M147" i="6"/>
  <c r="G134" i="6"/>
  <c r="K134" i="6" s="1"/>
  <c r="E35" i="6"/>
  <c r="E71" i="6"/>
  <c r="E75" i="6"/>
  <c r="E91" i="6"/>
  <c r="E183" i="6"/>
  <c r="E209" i="6"/>
  <c r="G149" i="6"/>
  <c r="E34" i="6"/>
  <c r="E44" i="6"/>
  <c r="E48" i="6"/>
  <c r="E70" i="6"/>
  <c r="E74" i="6"/>
  <c r="E114" i="6"/>
  <c r="E182" i="6"/>
  <c r="E197" i="6"/>
  <c r="E208" i="6"/>
  <c r="E37" i="6"/>
  <c r="E47" i="6"/>
  <c r="E73" i="6"/>
  <c r="E113" i="6"/>
  <c r="E171" i="6"/>
  <c r="E185" i="6"/>
  <c r="E200" i="6"/>
  <c r="E222" i="6"/>
  <c r="N143" i="6"/>
  <c r="N145" i="6"/>
  <c r="N146" i="6"/>
  <c r="N147" i="6"/>
  <c r="E168" i="6"/>
  <c r="E36" i="6"/>
  <c r="E46" i="6"/>
  <c r="E72" i="6"/>
  <c r="E112" i="6"/>
  <c r="M145" i="6"/>
  <c r="E199" i="6"/>
  <c r="E223" i="6"/>
  <c r="K146" i="6"/>
  <c r="L135" i="6"/>
  <c r="C50" i="6"/>
  <c r="E45" i="6"/>
  <c r="E221" i="1"/>
  <c r="D50" i="6"/>
  <c r="E92" i="6"/>
  <c r="D93" i="6"/>
  <c r="K143" i="6"/>
  <c r="K145" i="6"/>
  <c r="K147" i="6"/>
  <c r="E90" i="6"/>
  <c r="L134" i="6"/>
  <c r="L149" i="6"/>
  <c r="E221" i="6"/>
  <c r="C51" i="6"/>
  <c r="M144" i="6"/>
  <c r="E222" i="1"/>
  <c r="E223" i="1"/>
  <c r="K150" i="6"/>
  <c r="L144" i="6"/>
  <c r="L143" i="6"/>
  <c r="C149" i="6"/>
  <c r="K135" i="6"/>
  <c r="M135" i="6"/>
  <c r="N135" i="6"/>
  <c r="N150" i="6"/>
  <c r="L150" i="6"/>
  <c r="M150" i="6"/>
  <c r="L128" i="6"/>
  <c r="K131" i="6"/>
  <c r="D51" i="6"/>
  <c r="L131" i="6"/>
  <c r="M131" i="6"/>
  <c r="E149" i="6"/>
  <c r="M149" i="6" s="1"/>
  <c r="K144" i="6"/>
  <c r="N131" i="6"/>
  <c r="N144" i="6"/>
  <c r="F149" i="6"/>
  <c r="N149" i="6" s="1"/>
  <c r="K128" i="6"/>
  <c r="C93" i="6"/>
  <c r="M128" i="6"/>
  <c r="N128" i="6"/>
  <c r="E169" i="6" l="1"/>
  <c r="K149" i="6"/>
  <c r="E93" i="6"/>
  <c r="E51" i="6"/>
  <c r="E50" i="6"/>
  <c r="E212" i="1" l="1"/>
  <c r="E210" i="1"/>
  <c r="E209" i="1"/>
  <c r="E208" i="1"/>
  <c r="E207" i="1"/>
  <c r="E179" i="1" l="1"/>
  <c r="E180" i="1"/>
  <c r="E181" i="1"/>
  <c r="E182" i="1"/>
  <c r="E183" i="1"/>
  <c r="E184" i="1"/>
  <c r="E185" i="1"/>
  <c r="E178" i="1"/>
  <c r="D149" i="1" l="1"/>
  <c r="E149" i="1"/>
  <c r="F149" i="1"/>
  <c r="G149" i="1"/>
  <c r="H149" i="1"/>
  <c r="I149" i="1"/>
  <c r="J149" i="1"/>
  <c r="D150" i="1"/>
  <c r="E150" i="1"/>
  <c r="F150" i="1"/>
  <c r="G150" i="1"/>
  <c r="H150" i="1"/>
  <c r="I150" i="1"/>
  <c r="J150" i="1"/>
  <c r="C150" i="1"/>
  <c r="C149" i="1"/>
  <c r="L143" i="1"/>
  <c r="M143" i="1"/>
  <c r="N143" i="1"/>
  <c r="L144" i="1"/>
  <c r="M144" i="1"/>
  <c r="N144" i="1"/>
  <c r="L145" i="1"/>
  <c r="M145" i="1"/>
  <c r="N145" i="1"/>
  <c r="L146" i="1"/>
  <c r="M146" i="1"/>
  <c r="N146" i="1"/>
  <c r="L147" i="1"/>
  <c r="M147" i="1"/>
  <c r="N147" i="1"/>
  <c r="K144" i="1"/>
  <c r="K145" i="1"/>
  <c r="K146" i="1"/>
  <c r="K147" i="1"/>
  <c r="K143" i="1"/>
  <c r="K150" i="1" l="1"/>
  <c r="L149" i="1"/>
  <c r="K149" i="1"/>
  <c r="M150" i="1"/>
  <c r="L150" i="1"/>
  <c r="N150" i="1"/>
  <c r="M149" i="1"/>
  <c r="N149" i="1"/>
  <c r="D135" i="1"/>
  <c r="E135" i="1"/>
  <c r="F135" i="1"/>
  <c r="G135" i="1"/>
  <c r="H135" i="1"/>
  <c r="I135" i="1"/>
  <c r="J135" i="1"/>
  <c r="C135" i="1"/>
  <c r="G134" i="1"/>
  <c r="H134" i="1"/>
  <c r="I134" i="1"/>
  <c r="J134" i="1"/>
  <c r="E134" i="1"/>
  <c r="F134" i="1"/>
  <c r="D134" i="1"/>
  <c r="C134" i="1"/>
  <c r="M134" i="1" l="1"/>
  <c r="M135" i="1"/>
  <c r="N135" i="1"/>
  <c r="K134" i="1"/>
  <c r="L134" i="1"/>
  <c r="N134" i="1"/>
  <c r="L135" i="1"/>
  <c r="K135" i="1"/>
  <c r="K129" i="1"/>
  <c r="M129" i="1"/>
  <c r="K131" i="1"/>
  <c r="M131" i="1"/>
  <c r="N131" i="1"/>
  <c r="K133" i="1"/>
  <c r="L133" i="1"/>
  <c r="M133" i="1"/>
  <c r="N133" i="1"/>
  <c r="M128" i="1"/>
  <c r="K128" i="1"/>
  <c r="N129" i="1"/>
  <c r="L129" i="1"/>
  <c r="K130" i="1"/>
  <c r="L130" i="1"/>
  <c r="M130" i="1"/>
  <c r="N130" i="1"/>
  <c r="L131" i="1"/>
  <c r="K132" i="1"/>
  <c r="L132" i="1"/>
  <c r="M132" i="1"/>
  <c r="N132" i="1"/>
  <c r="L128" i="1"/>
  <c r="N128" i="1"/>
  <c r="E114" i="1" l="1"/>
  <c r="E113" i="1"/>
  <c r="E112" i="1"/>
  <c r="E76" i="1" l="1"/>
  <c r="E72" i="1"/>
  <c r="E73" i="1" l="1"/>
  <c r="E71" i="1"/>
  <c r="E70" i="1"/>
  <c r="E74" i="1"/>
  <c r="E75" i="1"/>
  <c r="D51" i="1" l="1"/>
  <c r="D50" i="1"/>
  <c r="E48" i="1" l="1"/>
  <c r="E45" i="1"/>
  <c r="E47" i="1" l="1"/>
  <c r="C51" i="1"/>
  <c r="E51" i="1" s="1"/>
  <c r="E37" i="1"/>
  <c r="E44" i="1"/>
  <c r="C50" i="1"/>
  <c r="E50" i="1" s="1"/>
  <c r="E34" i="1"/>
  <c r="E46" i="1"/>
  <c r="E36" i="1"/>
  <c r="E35" i="1"/>
  <c r="E25" i="1" l="1"/>
  <c r="E16" i="1" l="1"/>
  <c r="E17" i="1" l="1"/>
  <c r="D20" i="1" l="1"/>
  <c r="E14" i="1"/>
  <c r="E15" i="1" l="1"/>
  <c r="C20" i="1"/>
  <c r="E20" i="1" s="1"/>
  <c r="E198" i="1" l="1"/>
  <c r="E197" i="1"/>
  <c r="E200" i="1" l="1"/>
  <c r="E199" i="1"/>
  <c r="D169" i="1" l="1"/>
  <c r="C169" i="1"/>
  <c r="E166" i="1"/>
  <c r="E171" i="1"/>
  <c r="E168" i="1"/>
  <c r="E170" i="1"/>
  <c r="E167" i="1"/>
  <c r="E169" i="1" l="1"/>
  <c r="E100" i="6"/>
  <c r="E100" i="1"/>
  <c r="E58" i="22"/>
  <c r="E58" i="21"/>
  <c r="E58" i="20"/>
  <c r="E58" i="19"/>
  <c r="E58" i="18"/>
  <c r="E58" i="17"/>
  <c r="E58" i="14"/>
  <c r="E58" i="13"/>
  <c r="E58" i="12"/>
  <c r="E58" i="16"/>
  <c r="E58" i="10"/>
  <c r="E58" i="9"/>
  <c r="E58" i="8"/>
  <c r="E58" i="6"/>
  <c r="E100" i="9" l="1"/>
  <c r="E100" i="18"/>
  <c r="E100" i="12"/>
  <c r="E100" i="21"/>
  <c r="E100" i="7"/>
  <c r="E100" i="15"/>
  <c r="E100" i="10"/>
  <c r="E100" i="16"/>
  <c r="E100" i="22"/>
  <c r="D103" i="17"/>
  <c r="E100" i="20"/>
  <c r="E104" i="20"/>
  <c r="E101" i="20"/>
  <c r="C103" i="20"/>
  <c r="E101" i="15"/>
  <c r="C103" i="15"/>
  <c r="E104" i="16"/>
  <c r="C103" i="16"/>
  <c r="E101" i="16"/>
  <c r="E101" i="7"/>
  <c r="C103" i="7"/>
  <c r="E105" i="10"/>
  <c r="E102" i="10"/>
  <c r="E100" i="13"/>
  <c r="C103" i="19"/>
  <c r="E101" i="19"/>
  <c r="E104" i="14"/>
  <c r="C103" i="14"/>
  <c r="E101" i="14"/>
  <c r="E101" i="6"/>
  <c r="E104" i="6"/>
  <c r="C103" i="6"/>
  <c r="E105" i="6"/>
  <c r="E102" i="6"/>
  <c r="E101" i="10"/>
  <c r="C103" i="10"/>
  <c r="E100" i="14"/>
  <c r="E105" i="22"/>
  <c r="E102" i="22"/>
  <c r="E105" i="18"/>
  <c r="E102" i="18"/>
  <c r="E105" i="13"/>
  <c r="E102" i="13"/>
  <c r="E105" i="9"/>
  <c r="E102" i="9"/>
  <c r="D103" i="20"/>
  <c r="D103" i="15"/>
  <c r="D103" i="16"/>
  <c r="D103" i="7"/>
  <c r="D103" i="12"/>
  <c r="E101" i="18"/>
  <c r="C103" i="18"/>
  <c r="E101" i="13"/>
  <c r="C103" i="13"/>
  <c r="E101" i="9"/>
  <c r="C103" i="9"/>
  <c r="E105" i="14"/>
  <c r="E102" i="14"/>
  <c r="D103" i="8"/>
  <c r="E104" i="22"/>
  <c r="C103" i="22"/>
  <c r="E101" i="22"/>
  <c r="E100" i="8"/>
  <c r="E100" i="17"/>
  <c r="E105" i="21"/>
  <c r="E102" i="21"/>
  <c r="E105" i="17"/>
  <c r="E102" i="17"/>
  <c r="E105" i="12"/>
  <c r="E102" i="12"/>
  <c r="E105" i="8"/>
  <c r="E102" i="8"/>
  <c r="D103" i="19"/>
  <c r="D103" i="14"/>
  <c r="D103" i="10"/>
  <c r="D103" i="6"/>
  <c r="E104" i="21"/>
  <c r="C103" i="21"/>
  <c r="E101" i="21"/>
  <c r="E104" i="12"/>
  <c r="E101" i="12"/>
  <c r="C103" i="12"/>
  <c r="C103" i="8"/>
  <c r="E103" i="8" s="1"/>
  <c r="E101" i="8"/>
  <c r="E105" i="19"/>
  <c r="E102" i="19"/>
  <c r="D103" i="21"/>
  <c r="E104" i="17"/>
  <c r="C103" i="17"/>
  <c r="E101" i="17"/>
  <c r="E100" i="19"/>
  <c r="E105" i="20"/>
  <c r="E102" i="20"/>
  <c r="E105" i="15"/>
  <c r="E102" i="15"/>
  <c r="E102" i="16"/>
  <c r="E105" i="16"/>
  <c r="E105" i="7"/>
  <c r="E102" i="7"/>
  <c r="D103" i="22"/>
  <c r="D103" i="18"/>
  <c r="D103" i="13"/>
  <c r="D103" i="9"/>
  <c r="C61" i="21"/>
  <c r="E59" i="21"/>
  <c r="C61" i="17"/>
  <c r="E59" i="17"/>
  <c r="E59" i="12"/>
  <c r="C61" i="12"/>
  <c r="E62" i="8"/>
  <c r="C61" i="8"/>
  <c r="E59" i="8"/>
  <c r="E59" i="20"/>
  <c r="C61" i="20"/>
  <c r="C61" i="15"/>
  <c r="E59" i="15"/>
  <c r="E59" i="16"/>
  <c r="C61" i="16"/>
  <c r="E59" i="7"/>
  <c r="C61" i="7"/>
  <c r="E63" i="19"/>
  <c r="E60" i="19"/>
  <c r="E63" i="14"/>
  <c r="E60" i="14"/>
  <c r="E63" i="10"/>
  <c r="E60" i="10"/>
  <c r="E63" i="6"/>
  <c r="E60" i="6"/>
  <c r="D61" i="21"/>
  <c r="D61" i="17"/>
  <c r="D61" i="12"/>
  <c r="D61" i="8"/>
  <c r="E63" i="7"/>
  <c r="E60" i="7"/>
  <c r="D61" i="22"/>
  <c r="C61" i="19"/>
  <c r="E59" i="19"/>
  <c r="E62" i="14"/>
  <c r="C61" i="14"/>
  <c r="E59" i="14"/>
  <c r="C61" i="10"/>
  <c r="E59" i="10"/>
  <c r="C61" i="6"/>
  <c r="E59" i="6"/>
  <c r="E63" i="20"/>
  <c r="E60" i="20"/>
  <c r="D61" i="13"/>
  <c r="E63" i="22"/>
  <c r="E60" i="22"/>
  <c r="E63" i="18"/>
  <c r="E60" i="18"/>
  <c r="E63" i="13"/>
  <c r="E60" i="13"/>
  <c r="E63" i="9"/>
  <c r="E60" i="9"/>
  <c r="D61" i="20"/>
  <c r="D61" i="15"/>
  <c r="D61" i="16"/>
  <c r="D61" i="7"/>
  <c r="E63" i="16"/>
  <c r="E60" i="16"/>
  <c r="D61" i="18"/>
  <c r="E58" i="15"/>
  <c r="E62" i="22"/>
  <c r="C61" i="22"/>
  <c r="E59" i="22"/>
  <c r="C61" i="18"/>
  <c r="E59" i="18"/>
  <c r="E62" i="13"/>
  <c r="C61" i="13"/>
  <c r="E59" i="13"/>
  <c r="E62" i="9"/>
  <c r="C61" i="9"/>
  <c r="E59" i="9"/>
  <c r="E63" i="15"/>
  <c r="E60" i="15"/>
  <c r="D61" i="9"/>
  <c r="E58" i="7"/>
  <c r="E63" i="21"/>
  <c r="E60" i="21"/>
  <c r="E63" i="17"/>
  <c r="E60" i="17"/>
  <c r="E63" i="12"/>
  <c r="E60" i="12"/>
  <c r="E63" i="8"/>
  <c r="E60" i="8"/>
  <c r="E58" i="1"/>
  <c r="D61" i="19"/>
  <c r="D61" i="14"/>
  <c r="D61" i="10"/>
  <c r="D61" i="6"/>
  <c r="E103" i="17" l="1"/>
  <c r="E103" i="12"/>
  <c r="E61" i="22"/>
  <c r="E103" i="14"/>
  <c r="E103" i="16"/>
  <c r="E61" i="14"/>
  <c r="E103" i="9"/>
  <c r="E103" i="21"/>
  <c r="E103" i="6"/>
  <c r="E61" i="18"/>
  <c r="E61" i="17"/>
  <c r="E103" i="20"/>
  <c r="E104" i="8"/>
  <c r="E101" i="1"/>
  <c r="C103" i="1"/>
  <c r="E103" i="18"/>
  <c r="E103" i="10"/>
  <c r="E103" i="7"/>
  <c r="E104" i="15"/>
  <c r="E104" i="18"/>
  <c r="E104" i="10"/>
  <c r="D103" i="1"/>
  <c r="E103" i="22"/>
  <c r="E104" i="7"/>
  <c r="E104" i="9"/>
  <c r="E103" i="19"/>
  <c r="E103" i="13"/>
  <c r="E102" i="1"/>
  <c r="E105" i="1"/>
  <c r="E104" i="19"/>
  <c r="E104" i="13"/>
  <c r="E103" i="15"/>
  <c r="E61" i="13"/>
  <c r="E62" i="10"/>
  <c r="D61" i="1"/>
  <c r="E62" i="16"/>
  <c r="E62" i="12"/>
  <c r="E61" i="15"/>
  <c r="E59" i="1"/>
  <c r="C61" i="1"/>
  <c r="E62" i="18"/>
  <c r="E61" i="6"/>
  <c r="E61" i="7"/>
  <c r="E62" i="15"/>
  <c r="E62" i="17"/>
  <c r="E61" i="9"/>
  <c r="E63" i="1"/>
  <c r="E60" i="1"/>
  <c r="E62" i="6"/>
  <c r="E61" i="19"/>
  <c r="E61" i="20"/>
  <c r="E61" i="8"/>
  <c r="E62" i="19"/>
  <c r="E62" i="7"/>
  <c r="E61" i="21"/>
  <c r="E61" i="10"/>
  <c r="E61" i="16"/>
  <c r="E62" i="20"/>
  <c r="E61" i="12"/>
  <c r="E62" i="21"/>
  <c r="E77" i="1"/>
  <c r="E61" i="1" l="1"/>
  <c r="E103" i="1"/>
  <c r="E104" i="1"/>
  <c r="E62" i="1"/>
  <c r="D93" i="1" l="1"/>
  <c r="E91" i="1"/>
  <c r="C93" i="1"/>
  <c r="E90" i="1"/>
  <c r="E92" i="1"/>
  <c r="E93" i="1" l="1"/>
  <c r="E49" i="22" l="1"/>
  <c r="E49" i="21"/>
  <c r="E49" i="20"/>
  <c r="E49" i="19"/>
  <c r="E49" i="18"/>
  <c r="E49" i="17"/>
  <c r="E49" i="15"/>
  <c r="E49" i="14"/>
  <c r="E49" i="13"/>
  <c r="E49" i="12"/>
  <c r="E49" i="16"/>
  <c r="E49" i="10"/>
  <c r="E49" i="9"/>
  <c r="E49" i="8"/>
  <c r="E49" i="7"/>
  <c r="E49" i="6"/>
  <c r="E49" i="1"/>
  <c r="D24" i="6" l="1"/>
  <c r="D24" i="1" l="1"/>
  <c r="D24" i="8"/>
  <c r="D24" i="7"/>
  <c r="D24" i="9"/>
  <c r="D24" i="10"/>
  <c r="D24" i="12"/>
  <c r="D24" i="14"/>
  <c r="D24" i="13"/>
  <c r="D24" i="16"/>
  <c r="D24" i="19"/>
  <c r="D24" i="22"/>
  <c r="D24" i="15"/>
  <c r="D24" i="17"/>
  <c r="D24" i="21"/>
  <c r="D24" i="20"/>
  <c r="D24" i="18"/>
  <c r="E22" i="6" l="1"/>
  <c r="E23" i="6" l="1"/>
  <c r="E22" i="12"/>
  <c r="E22" i="18"/>
  <c r="E22" i="19"/>
  <c r="E22" i="1"/>
  <c r="E22" i="7"/>
  <c r="E22" i="17"/>
  <c r="E22" i="22"/>
  <c r="E22" i="16"/>
  <c r="E22" i="9"/>
  <c r="E22" i="10"/>
  <c r="E22" i="21"/>
  <c r="E22" i="15"/>
  <c r="E22" i="8"/>
  <c r="E22" i="13"/>
  <c r="E22" i="14"/>
  <c r="E22" i="20"/>
  <c r="E23" i="19" l="1"/>
  <c r="E23" i="18"/>
  <c r="E23" i="10"/>
  <c r="E23" i="12"/>
  <c r="E23" i="9"/>
  <c r="E23" i="16"/>
  <c r="E23" i="13"/>
  <c r="E23" i="17"/>
  <c r="E23" i="21"/>
  <c r="E23" i="14"/>
  <c r="E23" i="8"/>
  <c r="E23" i="7"/>
  <c r="E23" i="20"/>
  <c r="E23" i="22"/>
  <c r="E23" i="1"/>
  <c r="E23" i="15"/>
  <c r="E21" i="6" l="1"/>
  <c r="C24" i="6"/>
  <c r="E24" i="6" s="1"/>
  <c r="E21" i="22" l="1"/>
  <c r="C24" i="22"/>
  <c r="E24" i="22" s="1"/>
  <c r="E21" i="13"/>
  <c r="C24" i="13"/>
  <c r="E24" i="13" s="1"/>
  <c r="E21" i="17"/>
  <c r="C24" i="17"/>
  <c r="E24" i="17" s="1"/>
  <c r="E21" i="7"/>
  <c r="C24" i="7"/>
  <c r="E24" i="7" s="1"/>
  <c r="E21" i="15"/>
  <c r="C24" i="15"/>
  <c r="E24" i="15" s="1"/>
  <c r="E21" i="1"/>
  <c r="C24" i="1"/>
  <c r="E24" i="1" s="1"/>
  <c r="E21" i="21"/>
  <c r="C24" i="21"/>
  <c r="E24" i="21" s="1"/>
  <c r="E21" i="19"/>
  <c r="C24" i="19"/>
  <c r="E24" i="19" s="1"/>
  <c r="E21" i="10"/>
  <c r="C24" i="10"/>
  <c r="E24" i="10" s="1"/>
  <c r="E21" i="18"/>
  <c r="C24" i="18"/>
  <c r="E24" i="18" s="1"/>
  <c r="E21" i="14"/>
  <c r="C24" i="14"/>
  <c r="E24" i="14" s="1"/>
  <c r="E21" i="9"/>
  <c r="C24" i="9"/>
  <c r="E24" i="9" s="1"/>
  <c r="E21" i="12"/>
  <c r="C24" i="12"/>
  <c r="E24" i="12" s="1"/>
  <c r="E21" i="8"/>
  <c r="C24" i="8"/>
  <c r="E24" i="8" s="1"/>
  <c r="E21" i="16"/>
  <c r="C24" i="16"/>
  <c r="E24" i="16" s="1"/>
  <c r="E21" i="20"/>
  <c r="C24" i="20"/>
  <c r="E24" i="20" s="1"/>
</calcChain>
</file>

<file path=xl/sharedStrings.xml><?xml version="1.0" encoding="utf-8"?>
<sst xmlns="http://schemas.openxmlformats.org/spreadsheetml/2006/main" count="2406" uniqueCount="104">
  <si>
    <t>Andalucía</t>
  </si>
  <si>
    <t>Com. Valenciana</t>
  </si>
  <si>
    <t>Aragón</t>
  </si>
  <si>
    <t>Extremadura</t>
  </si>
  <si>
    <t>Principado de Asturias</t>
  </si>
  <si>
    <t>Galicia</t>
  </si>
  <si>
    <t>Balears, Illes</t>
  </si>
  <si>
    <t>Madrid, Comunidad de</t>
  </si>
  <si>
    <t>Canarias</t>
  </si>
  <si>
    <t>Murcia, Región de</t>
  </si>
  <si>
    <t>Cantabria</t>
  </si>
  <si>
    <t>Navarra, Comunidad Foral de</t>
  </si>
  <si>
    <t>Castilla y León</t>
  </si>
  <si>
    <t>País Vasco</t>
  </si>
  <si>
    <t>Castilla - La Mancha</t>
  </si>
  <si>
    <t>Rioja, La</t>
  </si>
  <si>
    <t>Cataluña</t>
  </si>
  <si>
    <t>VÍCTIMAS</t>
  </si>
  <si>
    <t>Víctimas Españolas</t>
  </si>
  <si>
    <t>Víctimas Extranjeras</t>
  </si>
  <si>
    <t>% Extranjeras entre las víctimas</t>
  </si>
  <si>
    <t>% Extranjeras entre las Renuncias</t>
  </si>
  <si>
    <t>DENUNCIAS RECIBIDAS - TOTAL</t>
  </si>
  <si>
    <t>RENUNCIAS (La victima se acoge a la dispensa a la  obligacion de declarar como testigo)</t>
  </si>
  <si>
    <t>Renuncias por Española</t>
  </si>
  <si>
    <t>Renuncias por Extranjera</t>
  </si>
  <si>
    <t>Víctimas de Violencia de Género cada 10.000 Mujeres</t>
  </si>
  <si>
    <t>Incoadas</t>
  </si>
  <si>
    <t>Adoptadas</t>
  </si>
  <si>
    <t>Inadmitidas</t>
  </si>
  <si>
    <t>Denegadas</t>
  </si>
  <si>
    <t>Sobreseimientos libres</t>
  </si>
  <si>
    <t xml:space="preserve">Sobreseimientos provisionales </t>
  </si>
  <si>
    <t>Sentencias Condenatorias</t>
  </si>
  <si>
    <t>Sentencias Absolutorias</t>
  </si>
  <si>
    <t>Elevación</t>
  </si>
  <si>
    <t>Porcentaje Sentencias Condenatorias</t>
  </si>
  <si>
    <t>Porcentaje Terminacion por SP</t>
  </si>
  <si>
    <t>Personas enjuiciadas</t>
  </si>
  <si>
    <t>% condenas entre los españoles enjuiciados</t>
  </si>
  <si>
    <t>% condenas entre los extranjeros enjuiciados</t>
  </si>
  <si>
    <t>Condenado Español</t>
  </si>
  <si>
    <t>Condenado Extranjero</t>
  </si>
  <si>
    <t>Sumarios</t>
  </si>
  <si>
    <t>ASUNTOS PENALES</t>
  </si>
  <si>
    <t>Diligencia Urgentes</t>
  </si>
  <si>
    <t>Diligencia Previas</t>
  </si>
  <si>
    <t>Procedimientos abreviados</t>
  </si>
  <si>
    <t>Juicios sobre delitos leves</t>
  </si>
  <si>
    <t xml:space="preserve">Procesos por aceptacion de decreto </t>
  </si>
  <si>
    <t>Ley Orgánica 5/95 Jurado</t>
  </si>
  <si>
    <t>Por Sententencia Condenatoria 
con conformidad</t>
  </si>
  <si>
    <t>Por Sententencia Condenatoria 
sin conformidad</t>
  </si>
  <si>
    <t>Sentencia Absolutoria</t>
  </si>
  <si>
    <t>Porcentaje de Sentencias condenatorias</t>
  </si>
  <si>
    <t>Asuntos Total</t>
  </si>
  <si>
    <t>Procedimientos Abreviados</t>
  </si>
  <si>
    <t>Diligencias Urgentes</t>
  </si>
  <si>
    <t>EVOLUCIÓN</t>
  </si>
  <si>
    <t>Sumario</t>
  </si>
  <si>
    <t>Proc.Abrev.</t>
  </si>
  <si>
    <t>Proc.Jurado</t>
  </si>
  <si>
    <t>TOTAL</t>
  </si>
  <si>
    <t>Condenatorias</t>
  </si>
  <si>
    <t>Absolutorias</t>
  </si>
  <si>
    <t>Sobreseimiento Libre</t>
  </si>
  <si>
    <t>Sobreseimiento Provisional</t>
  </si>
  <si>
    <t>Otras</t>
  </si>
  <si>
    <t>Total</t>
  </si>
  <si>
    <t>Juicios sobre Delitos Leves</t>
  </si>
  <si>
    <t>Juicios de Faltas</t>
  </si>
  <si>
    <t>Estimatorios Sentencias Condenatorias</t>
  </si>
  <si>
    <t>Estimatorios Sentencias Absolutorias</t>
  </si>
  <si>
    <t>Desestimatorios Sentencias Condenatorias</t>
  </si>
  <si>
    <t>Desestimatorios Sentencias Absolutorias</t>
  </si>
  <si>
    <t>Por Otras Causas</t>
  </si>
  <si>
    <t>Porcentaje Estimación Recursos contra Sentencias Condenatorias</t>
  </si>
  <si>
    <t>Porcentaje Estimación Recursos contra Sentencias Absolutorias</t>
  </si>
  <si>
    <t>Procedimientos Jurado</t>
  </si>
  <si>
    <t>RECURSOS (APELACIONES DE SENTENCIAS)</t>
  </si>
  <si>
    <t>Juicios por Deliltos Leves</t>
  </si>
  <si>
    <t>PROCESOS PRIMERA INSTANCIA  Total</t>
  </si>
  <si>
    <t>Sentencias Con imposicion Medidas por delitos VG</t>
  </si>
  <si>
    <t>Sentencias Sin imposicion Medidas por delitos VG</t>
  </si>
  <si>
    <t>TOTAL Sentencias Por delitos VG</t>
  </si>
  <si>
    <t>Sentencias previa conformidad por delito VG</t>
  </si>
  <si>
    <t>Español</t>
  </si>
  <si>
    <t>Extranjero</t>
  </si>
  <si>
    <t>CON IMPOSICIÓN DE MEDIDAS</t>
  </si>
  <si>
    <t>Total Menores Enjuiciados</t>
  </si>
  <si>
    <t>SIN IMPOSICION DE  MEDIDAS</t>
  </si>
  <si>
    <t>Registrados</t>
  </si>
  <si>
    <t>Resueltos</t>
  </si>
  <si>
    <t>Pendientes al finalizar</t>
  </si>
  <si>
    <t>Confirmaciones en Apelación P.Delito</t>
  </si>
  <si>
    <t>Revocaciones en Apelación P.Delito</t>
  </si>
  <si>
    <t>Anulaciones en Apelación P.Delito</t>
  </si>
  <si>
    <t>Porcentaje Confirmaciones P.Delitos</t>
  </si>
  <si>
    <t>% condenados entre los  enjuiciados</t>
  </si>
  <si>
    <t>Evolución</t>
  </si>
  <si>
    <t>Víctimas Españolas menores</t>
  </si>
  <si>
    <t>Víctimas Extranjeras menores</t>
  </si>
  <si>
    <t>Año 2025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</si>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</sst>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1" x14ac:knownFonts="1">
    <font>
      <sz val="10"/>
      <color theme="1"/>
      <name val="Verdana"/>
      <family val="2"/>
    </font>
    <font>
      <sz val="11"/>
      <color theme="1"/>
      <name val="Calibri"/>
      <family val="2"/>
      <scheme val="minor"/>
    </font>
    <font>
      <b/>
      <sz val="12"/>
      <color theme="1"/>
      <name val="Verdana"/>
      <family val="2"/>
    </font>
    <font>
      <b/>
      <sz val="14"/>
      <color theme="0"/>
      <name val="Verdana"/>
      <family val="2"/>
    </font>
    <font>
      <b/>
      <sz val="18"/>
      <color theme="4"/>
      <name val="Calibri"/>
      <family val="2"/>
      <scheme val="minor"/>
    </font>
    <font>
      <b/>
      <sz val="10"/>
      <color theme="4"/>
      <name val="Verdana"/>
      <family val="2"/>
    </font>
    <font>
      <b/>
      <sz val="11"/>
      <color theme="4"/>
      <name val="Verdana"/>
      <family val="2"/>
    </font>
    <font>
      <sz val="11"/>
      <color theme="1"/>
      <name val="Verdana"/>
      <family val="2"/>
    </font>
    <font>
      <b/>
      <sz val="11"/>
      <color theme="3"/>
      <name val="Verdana"/>
      <family val="2"/>
    </font>
    <font>
      <b/>
      <sz val="11"/>
      <color rgb="FF4F81BD"/>
      <name val="Verdana"/>
      <family val="2"/>
    </font>
    <font>
      <b/>
      <sz val="16"/>
      <color theme="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ck">
        <color theme="4"/>
      </left>
      <right/>
      <top style="thick">
        <color theme="4"/>
      </top>
      <bottom style="thick">
        <color theme="4"/>
      </bottom>
      <diagonal/>
    </border>
    <border>
      <left/>
      <right/>
      <top style="thick">
        <color theme="4"/>
      </top>
      <bottom style="thick">
        <color theme="4"/>
      </bottom>
      <diagonal/>
    </border>
    <border>
      <left/>
      <right style="thick">
        <color theme="4"/>
      </right>
      <top style="thick">
        <color theme="4"/>
      </top>
      <bottom style="thick">
        <color theme="4"/>
      </bottom>
      <diagonal/>
    </border>
    <border>
      <left/>
      <right/>
      <top style="medium">
        <color theme="4" tint="0.79995117038483843"/>
      </top>
      <bottom style="medium">
        <color theme="4" tint="0.79995117038483843"/>
      </bottom>
      <diagonal/>
    </border>
    <border>
      <left style="thin">
        <color theme="0"/>
      </left>
      <right style="thin">
        <color theme="0"/>
      </right>
      <top/>
      <bottom style="medium">
        <color theme="4" tint="0.79995117038483843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medium">
        <color theme="4" tint="0.79995117038483843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rgb="FFDCE6F1"/>
      </top>
      <bottom style="medium">
        <color rgb="FFDCE6F1"/>
      </bottom>
      <diagonal/>
    </border>
    <border>
      <left/>
      <right/>
      <top/>
      <bottom style="medium">
        <color rgb="FFDCE6F1"/>
      </bottom>
      <diagonal/>
    </border>
    <border>
      <left style="thin">
        <color theme="0"/>
      </left>
      <right/>
      <top/>
      <bottom style="medium">
        <color theme="4" tint="0.79995117038483843"/>
      </bottom>
      <diagonal/>
    </border>
    <border>
      <left/>
      <right style="thin">
        <color theme="0"/>
      </right>
      <top/>
      <bottom style="medium">
        <color theme="4" tint="0.79995117038483843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1" fillId="0" borderId="0" xfId="1"/>
    <xf numFmtId="0" fontId="2" fillId="0" borderId="0" xfId="1" applyFont="1"/>
    <xf numFmtId="0" fontId="1" fillId="0" borderId="0" xfId="1" applyAlignment="1">
      <alignment horizontal="left" vertical="center"/>
    </xf>
    <xf numFmtId="0" fontId="6" fillId="0" borderId="4" xfId="0" applyFont="1" applyBorder="1" applyAlignment="1" applyProtection="1">
      <alignment horizontal="left" vertical="center" wrapText="1"/>
      <protection locked="0"/>
    </xf>
    <xf numFmtId="3" fontId="7" fillId="0" borderId="4" xfId="0" applyNumberFormat="1" applyFont="1" applyBorder="1" applyAlignment="1">
      <alignment horizontal="right" vertical="center"/>
    </xf>
    <xf numFmtId="164" fontId="7" fillId="0" borderId="4" xfId="0" applyNumberFormat="1" applyFont="1" applyBorder="1" applyAlignment="1">
      <alignment horizontal="right" vertical="center"/>
    </xf>
    <xf numFmtId="0" fontId="6" fillId="0" borderId="0" xfId="0" applyFont="1" applyAlignment="1" applyProtection="1">
      <alignment horizontal="left" vertical="center" wrapText="1"/>
      <protection locked="0"/>
    </xf>
    <xf numFmtId="0" fontId="5" fillId="3" borderId="5" xfId="0" applyFont="1" applyFill="1" applyBorder="1" applyAlignment="1">
      <alignment horizontal="center" vertical="center" wrapText="1"/>
    </xf>
    <xf numFmtId="0" fontId="0" fillId="4" borderId="0" xfId="0" applyFill="1"/>
    <xf numFmtId="3" fontId="7" fillId="0" borderId="7" xfId="0" applyNumberFormat="1" applyFont="1" applyBorder="1" applyAlignment="1">
      <alignment horizontal="right" vertical="center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164" fontId="0" fillId="0" borderId="0" xfId="0" applyNumberFormat="1"/>
    <xf numFmtId="10" fontId="0" fillId="0" borderId="0" xfId="0" applyNumberFormat="1"/>
    <xf numFmtId="0" fontId="8" fillId="0" borderId="4" xfId="0" applyFont="1" applyBorder="1" applyAlignment="1" applyProtection="1">
      <alignment horizontal="left" vertical="center" wrapText="1"/>
      <protection locked="0"/>
    </xf>
    <xf numFmtId="0" fontId="9" fillId="0" borderId="11" xfId="0" applyFont="1" applyBorder="1" applyAlignment="1">
      <alignment vertical="center" wrapText="1"/>
    </xf>
    <xf numFmtId="0" fontId="9" fillId="0" borderId="12" xfId="0" applyFont="1" applyBorder="1" applyAlignment="1">
      <alignment vertical="center" wrapText="1"/>
    </xf>
    <xf numFmtId="164" fontId="7" fillId="0" borderId="0" xfId="0" applyNumberFormat="1" applyFont="1" applyAlignment="1">
      <alignment horizontal="right" vertical="center"/>
    </xf>
    <xf numFmtId="3" fontId="7" fillId="0" borderId="0" xfId="0" applyNumberFormat="1" applyFont="1" applyAlignment="1">
      <alignment horizontal="right" vertical="center"/>
    </xf>
    <xf numFmtId="0" fontId="10" fillId="5" borderId="0" xfId="0" applyFont="1" applyFill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0" fillId="6" borderId="0" xfId="0" applyFill="1"/>
    <xf numFmtId="0" fontId="4" fillId="0" borderId="1" xfId="1" applyFont="1" applyBorder="1" applyAlignment="1">
      <alignment horizontal="left" vertical="center" indent="6"/>
    </xf>
    <xf numFmtId="0" fontId="4" fillId="0" borderId="2" xfId="1" applyFont="1" applyBorder="1" applyAlignment="1">
      <alignment horizontal="left" vertical="center" indent="6"/>
    </xf>
    <xf numFmtId="0" fontId="4" fillId="0" borderId="3" xfId="1" applyFont="1" applyBorder="1" applyAlignment="1">
      <alignment horizontal="left" vertical="center" indent="6"/>
    </xf>
    <xf numFmtId="0" fontId="3" fillId="2" borderId="0" xfId="1" applyFont="1" applyFill="1" applyAlignment="1">
      <alignment horizontal="center" vertical="center"/>
    </xf>
    <xf numFmtId="0" fontId="5" fillId="3" borderId="13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Portada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Portada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Portada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Portada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Portada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Portada!A1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Portada!A1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Portada!A1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hyperlink" Target="#Portada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Portada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Portada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Portada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Portada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Portada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Portada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Portada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Portada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104774</xdr:rowOff>
    </xdr:from>
    <xdr:to>
      <xdr:col>18</xdr:col>
      <xdr:colOff>723900</xdr:colOff>
      <xdr:row>7</xdr:row>
      <xdr:rowOff>57149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771525" y="104774"/>
          <a:ext cx="13668375" cy="1343025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72000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</a:t>
          </a:r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informe sobre violencia de género</a:t>
          </a:r>
          <a:endParaRPr lang="es-ES" sz="1100" b="1" i="0" u="none" strike="noStrike" cap="none" baseline="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marL="720000" algn="ctr"/>
          <a:endParaRPr lang="es-ES" sz="1100" b="1" i="0" u="none" strike="noStrike" cap="none" baseline="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marL="72000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Datos por T.S.J.</a:t>
          </a:r>
        </a:p>
      </xdr:txBody>
    </xdr:sp>
    <xdr:clientData/>
  </xdr:twoCellAnchor>
  <xdr:twoCellAnchor editAs="oneCell">
    <xdr:from>
      <xdr:col>1</xdr:col>
      <xdr:colOff>95250</xdr:colOff>
      <xdr:row>0</xdr:row>
      <xdr:rowOff>161924</xdr:rowOff>
    </xdr:from>
    <xdr:to>
      <xdr:col>2</xdr:col>
      <xdr:colOff>243514</xdr:colOff>
      <xdr:row>7</xdr:row>
      <xdr:rowOff>19050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857250" y="161924"/>
          <a:ext cx="910264" cy="1247776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19</xdr:col>
      <xdr:colOff>476250</xdr:colOff>
      <xdr:row>1</xdr:row>
      <xdr:rowOff>0</xdr:rowOff>
    </xdr:from>
    <xdr:to>
      <xdr:col>20</xdr:col>
      <xdr:colOff>495300</xdr:colOff>
      <xdr:row>5</xdr:row>
      <xdr:rowOff>171450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02050" y="190500"/>
          <a:ext cx="857250" cy="9715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10</xdr:col>
      <xdr:colOff>209550</xdr:colOff>
      <xdr:row>3</xdr:row>
      <xdr:rowOff>38100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/>
      </xdr:nvSpPr>
      <xdr:spPr>
        <a:xfrm>
          <a:off x="838200" y="161925"/>
          <a:ext cx="11534775" cy="4191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Cataluña</a:t>
          </a:r>
          <a:endParaRPr lang="es-ES" sz="20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9524</xdr:colOff>
      <xdr:row>4</xdr:row>
      <xdr:rowOff>28574</xdr:rowOff>
    </xdr:from>
    <xdr:to>
      <xdr:col>10</xdr:col>
      <xdr:colOff>218699</xdr:colOff>
      <xdr:row>6</xdr:row>
      <xdr:rowOff>19050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/>
      </xdr:nvSpPr>
      <xdr:spPr>
        <a:xfrm>
          <a:off x="847724" y="676274"/>
          <a:ext cx="11534400" cy="314326"/>
        </a:xfrm>
        <a:prstGeom prst="roundRect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Juzgados</a:t>
          </a:r>
          <a:r>
            <a:rPr lang="es-ES" sz="16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de Violencia sobre la Mujer               </a:t>
          </a:r>
          <a:endParaRPr lang="es-ES" sz="16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10</xdr:col>
      <xdr:colOff>419100</xdr:colOff>
      <xdr:row>1</xdr:row>
      <xdr:rowOff>47625</xdr:rowOff>
    </xdr:from>
    <xdr:to>
      <xdr:col>11</xdr:col>
      <xdr:colOff>257174</xdr:colOff>
      <xdr:row>4</xdr:row>
      <xdr:rowOff>104775</xdr:rowOff>
    </xdr:to>
    <xdr:sp macro="" textlink="">
      <xdr:nvSpPr>
        <xdr:cNvPr id="4" name="3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/>
      </xdr:nvSpPr>
      <xdr:spPr>
        <a:xfrm>
          <a:off x="12582525" y="209550"/>
          <a:ext cx="723899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  <xdr:twoCellAnchor editAs="oneCell">
    <xdr:from>
      <xdr:col>0</xdr:col>
      <xdr:colOff>828675</xdr:colOff>
      <xdr:row>7</xdr:row>
      <xdr:rowOff>104775</xdr:rowOff>
    </xdr:from>
    <xdr:to>
      <xdr:col>10</xdr:col>
      <xdr:colOff>199650</xdr:colOff>
      <xdr:row>9</xdr:row>
      <xdr:rowOff>76200</xdr:rowOff>
    </xdr:to>
    <xdr:sp macro="" textlink="">
      <xdr:nvSpPr>
        <xdr:cNvPr id="5" name="4 Rectángulo redondeado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SpPr/>
      </xdr:nvSpPr>
      <xdr:spPr>
        <a:xfrm>
          <a:off x="828675" y="123825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Denuncias, Víctimas, Renuncias y sus Evoluciones</a:t>
          </a:r>
        </a:p>
      </xdr:txBody>
    </xdr:sp>
    <xdr:clientData/>
  </xdr:twoCellAnchor>
  <xdr:twoCellAnchor editAs="oneCell">
    <xdr:from>
      <xdr:col>1</xdr:col>
      <xdr:colOff>28573</xdr:colOff>
      <xdr:row>26</xdr:row>
      <xdr:rowOff>28575</xdr:rowOff>
    </xdr:from>
    <xdr:to>
      <xdr:col>10</xdr:col>
      <xdr:colOff>237748</xdr:colOff>
      <xdr:row>30</xdr:row>
      <xdr:rowOff>38100</xdr:rowOff>
    </xdr:to>
    <xdr:sp macro="" textlink="">
      <xdr:nvSpPr>
        <xdr:cNvPr id="6" name="5 Rectángulo redondeado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SpPr/>
      </xdr:nvSpPr>
      <xdr:spPr>
        <a:xfrm>
          <a:off x="866773" y="6048375"/>
          <a:ext cx="11534400" cy="65722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Órdenes de Protección y Medidas de Protección y Seguridad de las Víctimas,(de los arts. 544 ter y 544 bis), solicitadas a Instancia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ES" sz="1600" b="1">
            <a:solidFill>
              <a:schemeClr val="tx2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57150</xdr:colOff>
      <xdr:row>38</xdr:row>
      <xdr:rowOff>9525</xdr:rowOff>
    </xdr:from>
    <xdr:to>
      <xdr:col>10</xdr:col>
      <xdr:colOff>266325</xdr:colOff>
      <xdr:row>39</xdr:row>
      <xdr:rowOff>142800</xdr:rowOff>
    </xdr:to>
    <xdr:sp macro="" textlink="">
      <xdr:nvSpPr>
        <xdr:cNvPr id="7" name="6 Rectángulo redondeado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SpPr/>
      </xdr:nvSpPr>
      <xdr:spPr>
        <a:xfrm>
          <a:off x="895350" y="8696325"/>
          <a:ext cx="11534400" cy="295200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Forma de Terminación de los Procedimientos </a:t>
          </a:r>
        </a:p>
      </xdr:txBody>
    </xdr:sp>
    <xdr:clientData/>
  </xdr:twoCellAnchor>
  <xdr:twoCellAnchor editAs="oneCell">
    <xdr:from>
      <xdr:col>1</xdr:col>
      <xdr:colOff>9524</xdr:colOff>
      <xdr:row>52</xdr:row>
      <xdr:rowOff>19050</xdr:rowOff>
    </xdr:from>
    <xdr:to>
      <xdr:col>10</xdr:col>
      <xdr:colOff>218699</xdr:colOff>
      <xdr:row>53</xdr:row>
      <xdr:rowOff>152400</xdr:rowOff>
    </xdr:to>
    <xdr:sp macro="" textlink="">
      <xdr:nvSpPr>
        <xdr:cNvPr id="8" name="7 Rectángulo redondeado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SpPr/>
      </xdr:nvSpPr>
      <xdr:spPr>
        <a:xfrm>
          <a:off x="847724" y="1203960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Personas Enjuiciadas </a:t>
          </a:r>
        </a:p>
      </xdr:txBody>
    </xdr:sp>
    <xdr:clientData/>
  </xdr:twoCellAnchor>
  <xdr:twoCellAnchor editAs="oneCell">
    <xdr:from>
      <xdr:col>1</xdr:col>
      <xdr:colOff>0</xdr:colOff>
      <xdr:row>64</xdr:row>
      <xdr:rowOff>85725</xdr:rowOff>
    </xdr:from>
    <xdr:to>
      <xdr:col>10</xdr:col>
      <xdr:colOff>209175</xdr:colOff>
      <xdr:row>66</xdr:row>
      <xdr:rowOff>57150</xdr:rowOff>
    </xdr:to>
    <xdr:sp macro="" textlink="">
      <xdr:nvSpPr>
        <xdr:cNvPr id="9" name="8 Rectángulo redondeado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SpPr/>
      </xdr:nvSpPr>
      <xdr:spPr>
        <a:xfrm>
          <a:off x="838200" y="1497330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Asuntos Penales Ingresados directamente por tipo de procesos</a:t>
          </a:r>
        </a:p>
      </xdr:txBody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10</xdr:col>
      <xdr:colOff>209175</xdr:colOff>
      <xdr:row>79</xdr:row>
      <xdr:rowOff>151275</xdr:rowOff>
    </xdr:to>
    <xdr:sp macro="" textlink="">
      <xdr:nvSpPr>
        <xdr:cNvPr id="10" name="9 Rectángulo redondeado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SpPr/>
      </xdr:nvSpPr>
      <xdr:spPr>
        <a:xfrm>
          <a:off x="838200" y="17697450"/>
          <a:ext cx="11534400" cy="313200"/>
        </a:xfrm>
        <a:prstGeom prst="roundRect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600" b="1">
              <a:solidFill>
                <a:schemeClr val="lt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Juzgados de lo Penal/Procesos de Violencia de Género                                </a:t>
          </a:r>
        </a:p>
      </xdr:txBody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10</xdr:col>
      <xdr:colOff>209175</xdr:colOff>
      <xdr:row>83</xdr:row>
      <xdr:rowOff>133350</xdr:rowOff>
    </xdr:to>
    <xdr:sp macro="" textlink="">
      <xdr:nvSpPr>
        <xdr:cNvPr id="11" name="10 Rectángulo redondeado"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SpPr/>
      </xdr:nvSpPr>
      <xdr:spPr>
        <a:xfrm>
          <a:off x="838200" y="1834515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Formas de Terminación de los Procedimientos</a:t>
          </a:r>
        </a:p>
      </xdr:txBody>
    </xdr:sp>
    <xdr:clientData/>
  </xdr:twoCellAnchor>
  <xdr:twoCellAnchor editAs="oneCell">
    <xdr:from>
      <xdr:col>1</xdr:col>
      <xdr:colOff>9525</xdr:colOff>
      <xdr:row>93</xdr:row>
      <xdr:rowOff>123825</xdr:rowOff>
    </xdr:from>
    <xdr:to>
      <xdr:col>10</xdr:col>
      <xdr:colOff>218700</xdr:colOff>
      <xdr:row>95</xdr:row>
      <xdr:rowOff>95250</xdr:rowOff>
    </xdr:to>
    <xdr:sp macro="" textlink="">
      <xdr:nvSpPr>
        <xdr:cNvPr id="12" name="11 Rectángulo redondeado">
          <a:extLst>
            <a:ext uri="{FF2B5EF4-FFF2-40B4-BE49-F238E27FC236}">
              <a16:creationId xmlns:a16="http://schemas.microsoft.com/office/drawing/2014/main" id="{00000000-0008-0000-0900-00000C000000}"/>
            </a:ext>
          </a:extLst>
        </xdr:cNvPr>
        <xdr:cNvSpPr/>
      </xdr:nvSpPr>
      <xdr:spPr>
        <a:xfrm>
          <a:off x="847725" y="2199322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Personas Enjuiciadas </a:t>
          </a:r>
        </a:p>
      </xdr:txBody>
    </xdr:sp>
    <xdr:clientData/>
  </xdr:twoCellAnchor>
  <xdr:twoCellAnchor editAs="oneCell">
    <xdr:from>
      <xdr:col>1</xdr:col>
      <xdr:colOff>38100</xdr:colOff>
      <xdr:row>106</xdr:row>
      <xdr:rowOff>76200</xdr:rowOff>
    </xdr:from>
    <xdr:to>
      <xdr:col>10</xdr:col>
      <xdr:colOff>247275</xdr:colOff>
      <xdr:row>108</xdr:row>
      <xdr:rowOff>47625</xdr:rowOff>
    </xdr:to>
    <xdr:sp macro="" textlink="">
      <xdr:nvSpPr>
        <xdr:cNvPr id="13" name="12 Rectángulo redondeado">
          <a:extLst>
            <a:ext uri="{FF2B5EF4-FFF2-40B4-BE49-F238E27FC236}">
              <a16:creationId xmlns:a16="http://schemas.microsoft.com/office/drawing/2014/main" id="{00000000-0008-0000-0900-00000D000000}"/>
            </a:ext>
          </a:extLst>
        </xdr:cNvPr>
        <xdr:cNvSpPr/>
      </xdr:nvSpPr>
      <xdr:spPr>
        <a:xfrm>
          <a:off x="876300" y="2494597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Movimiento de Asuntos Ingresados </a:t>
          </a:r>
        </a:p>
      </xdr:txBody>
    </xdr:sp>
    <xdr:clientData/>
  </xdr:twoCellAnchor>
  <xdr:oneCellAnchor>
    <xdr:from>
      <xdr:col>1</xdr:col>
      <xdr:colOff>0</xdr:colOff>
      <xdr:row>115</xdr:row>
      <xdr:rowOff>0</xdr:rowOff>
    </xdr:from>
    <xdr:ext cx="11534400" cy="313200"/>
    <xdr:sp macro="" textlink="">
      <xdr:nvSpPr>
        <xdr:cNvPr id="14" name="13 Rectángulo redondeado">
          <a:extLst>
            <a:ext uri="{FF2B5EF4-FFF2-40B4-BE49-F238E27FC236}">
              <a16:creationId xmlns:a16="http://schemas.microsoft.com/office/drawing/2014/main" id="{00000000-0008-0000-0900-00000E000000}"/>
            </a:ext>
          </a:extLst>
        </xdr:cNvPr>
        <xdr:cNvSpPr/>
      </xdr:nvSpPr>
      <xdr:spPr>
        <a:xfrm>
          <a:off x="838200" y="26269950"/>
          <a:ext cx="11534400" cy="313200"/>
        </a:xfrm>
        <a:prstGeom prst="roundRect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600" b="1">
              <a:solidFill>
                <a:schemeClr val="lt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Audiencia Provincial/Procesos de Violencia de Género                                 </a:t>
          </a:r>
        </a:p>
      </xdr:txBody>
    </xdr:sp>
    <xdr:clientData/>
  </xdr:oneCellAnchor>
  <xdr:oneCellAnchor>
    <xdr:from>
      <xdr:col>1</xdr:col>
      <xdr:colOff>0</xdr:colOff>
      <xdr:row>119</xdr:row>
      <xdr:rowOff>0</xdr:rowOff>
    </xdr:from>
    <xdr:ext cx="11534400" cy="295275"/>
    <xdr:sp macro="" textlink="">
      <xdr:nvSpPr>
        <xdr:cNvPr id="15" name="14 Rectángulo redondeado">
          <a:extLst>
            <a:ext uri="{FF2B5EF4-FFF2-40B4-BE49-F238E27FC236}">
              <a16:creationId xmlns:a16="http://schemas.microsoft.com/office/drawing/2014/main" id="{00000000-0008-0000-0900-00000F000000}"/>
            </a:ext>
          </a:extLst>
        </xdr:cNvPr>
        <xdr:cNvSpPr/>
      </xdr:nvSpPr>
      <xdr:spPr>
        <a:xfrm>
          <a:off x="838200" y="2691765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Sentencias dictadas en</a:t>
          </a:r>
          <a:r>
            <a:rPr lang="es-ES" sz="1600" b="1" baseline="0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Única Instancia por las Audiencias Provinciales</a:t>
          </a:r>
          <a:endParaRPr lang="es-ES" sz="1600" b="1">
            <a:solidFill>
              <a:schemeClr val="tx2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oneCellAnchor>
  <xdr:oneCellAnchor>
    <xdr:from>
      <xdr:col>0</xdr:col>
      <xdr:colOff>800100</xdr:colOff>
      <xdr:row>136</xdr:row>
      <xdr:rowOff>0</xdr:rowOff>
    </xdr:from>
    <xdr:ext cx="11534400" cy="295275"/>
    <xdr:sp macro="" textlink="">
      <xdr:nvSpPr>
        <xdr:cNvPr id="16" name="15 Rectángulo redondeado">
          <a:extLst>
            <a:ext uri="{FF2B5EF4-FFF2-40B4-BE49-F238E27FC236}">
              <a16:creationId xmlns:a16="http://schemas.microsoft.com/office/drawing/2014/main" id="{00000000-0008-0000-0900-000010000000}"/>
            </a:ext>
          </a:extLst>
        </xdr:cNvPr>
        <xdr:cNvSpPr/>
      </xdr:nvSpPr>
      <xdr:spPr>
        <a:xfrm>
          <a:off x="800100" y="3080385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Forma</a:t>
          </a:r>
          <a:r>
            <a:rPr lang="es-ES" sz="1600" b="1" baseline="0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de terminación de los </a:t>
          </a: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Recursos</a:t>
          </a:r>
          <a:r>
            <a:rPr lang="es-ES" sz="1600" b="1" baseline="0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de Apelación contra sentencias</a:t>
          </a:r>
          <a:endParaRPr lang="es-ES" sz="1600" b="1">
            <a:solidFill>
              <a:schemeClr val="tx2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oneCellAnchor>
  <xdr:oneCellAnchor>
    <xdr:from>
      <xdr:col>1</xdr:col>
      <xdr:colOff>0</xdr:colOff>
      <xdr:row>161</xdr:row>
      <xdr:rowOff>28575</xdr:rowOff>
    </xdr:from>
    <xdr:ext cx="11534400" cy="295275"/>
    <xdr:sp macro="" textlink="">
      <xdr:nvSpPr>
        <xdr:cNvPr id="17" name="16 Rectángulo redondeado">
          <a:extLst>
            <a:ext uri="{FF2B5EF4-FFF2-40B4-BE49-F238E27FC236}">
              <a16:creationId xmlns:a16="http://schemas.microsoft.com/office/drawing/2014/main" id="{00000000-0008-0000-0900-000011000000}"/>
            </a:ext>
          </a:extLst>
        </xdr:cNvPr>
        <xdr:cNvSpPr/>
      </xdr:nvSpPr>
      <xdr:spPr>
        <a:xfrm>
          <a:off x="838200" y="3665220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Personas Enjuiciadas </a:t>
          </a:r>
        </a:p>
      </xdr:txBody>
    </xdr:sp>
    <xdr:clientData/>
  </xdr:oneCellAnchor>
  <xdr:oneCellAnchor>
    <xdr:from>
      <xdr:col>0</xdr:col>
      <xdr:colOff>800100</xdr:colOff>
      <xdr:row>171</xdr:row>
      <xdr:rowOff>133350</xdr:rowOff>
    </xdr:from>
    <xdr:ext cx="11534400" cy="295275"/>
    <xdr:sp macro="" textlink="">
      <xdr:nvSpPr>
        <xdr:cNvPr id="18" name="17 Rectángulo redondeado">
          <a:extLst>
            <a:ext uri="{FF2B5EF4-FFF2-40B4-BE49-F238E27FC236}">
              <a16:creationId xmlns:a16="http://schemas.microsoft.com/office/drawing/2014/main" id="{00000000-0008-0000-0900-000012000000}"/>
            </a:ext>
          </a:extLst>
        </xdr:cNvPr>
        <xdr:cNvSpPr/>
      </xdr:nvSpPr>
      <xdr:spPr>
        <a:xfrm>
          <a:off x="800100" y="3930967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Movimiento de Asuntos Ingresados </a:t>
          </a:r>
        </a:p>
      </xdr:txBody>
    </xdr:sp>
    <xdr:clientData/>
  </xdr:oneCellAnchor>
  <xdr:oneCellAnchor>
    <xdr:from>
      <xdr:col>1</xdr:col>
      <xdr:colOff>0</xdr:colOff>
      <xdr:row>186</xdr:row>
      <xdr:rowOff>47625</xdr:rowOff>
    </xdr:from>
    <xdr:ext cx="11534400" cy="313200"/>
    <xdr:sp macro="" textlink="">
      <xdr:nvSpPr>
        <xdr:cNvPr id="19" name="18 Rectángulo redondeado">
          <a:extLst>
            <a:ext uri="{FF2B5EF4-FFF2-40B4-BE49-F238E27FC236}">
              <a16:creationId xmlns:a16="http://schemas.microsoft.com/office/drawing/2014/main" id="{00000000-0008-0000-0900-000013000000}"/>
            </a:ext>
          </a:extLst>
        </xdr:cNvPr>
        <xdr:cNvSpPr/>
      </xdr:nvSpPr>
      <xdr:spPr>
        <a:xfrm>
          <a:off x="838200" y="42348150"/>
          <a:ext cx="11534400" cy="313200"/>
        </a:xfrm>
        <a:prstGeom prst="roundRect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600" b="1">
              <a:solidFill>
                <a:schemeClr val="lt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Juzgado de Menores/Procesos de Violencia de Género                                 </a:t>
          </a:r>
        </a:p>
      </xdr:txBody>
    </xdr:sp>
    <xdr:clientData/>
  </xdr:oneCellAnchor>
  <xdr:twoCellAnchor editAs="oneCell">
    <xdr:from>
      <xdr:col>1</xdr:col>
      <xdr:colOff>0</xdr:colOff>
      <xdr:row>189</xdr:row>
      <xdr:rowOff>0</xdr:rowOff>
    </xdr:from>
    <xdr:to>
      <xdr:col>10</xdr:col>
      <xdr:colOff>209175</xdr:colOff>
      <xdr:row>190</xdr:row>
      <xdr:rowOff>133350</xdr:rowOff>
    </xdr:to>
    <xdr:sp macro="" textlink="">
      <xdr:nvSpPr>
        <xdr:cNvPr id="20" name="19 Rectángulo redondeado">
          <a:extLst>
            <a:ext uri="{FF2B5EF4-FFF2-40B4-BE49-F238E27FC236}">
              <a16:creationId xmlns:a16="http://schemas.microsoft.com/office/drawing/2014/main" id="{00000000-0008-0000-0900-000014000000}"/>
            </a:ext>
          </a:extLst>
        </xdr:cNvPr>
        <xdr:cNvSpPr/>
      </xdr:nvSpPr>
      <xdr:spPr>
        <a:xfrm>
          <a:off x="838200" y="4025265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Sentencias</a:t>
          </a:r>
          <a:r>
            <a:rPr lang="es-ES" sz="1600" b="1" baseline="0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por Delito de Menores</a:t>
          </a:r>
          <a:endParaRPr lang="es-ES" sz="1600" b="1">
            <a:solidFill>
              <a:schemeClr val="tx2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oneCellAnchor>
    <xdr:from>
      <xdr:col>0</xdr:col>
      <xdr:colOff>819150</xdr:colOff>
      <xdr:row>201</xdr:row>
      <xdr:rowOff>38100</xdr:rowOff>
    </xdr:from>
    <xdr:ext cx="11534400" cy="295275"/>
    <xdr:sp macro="" textlink="">
      <xdr:nvSpPr>
        <xdr:cNvPr id="21" name="20 Rectángulo redondeado">
          <a:extLst>
            <a:ext uri="{FF2B5EF4-FFF2-40B4-BE49-F238E27FC236}">
              <a16:creationId xmlns:a16="http://schemas.microsoft.com/office/drawing/2014/main" id="{00000000-0008-0000-0900-000015000000}"/>
            </a:ext>
          </a:extLst>
        </xdr:cNvPr>
        <xdr:cNvSpPr/>
      </xdr:nvSpPr>
      <xdr:spPr>
        <a:xfrm>
          <a:off x="819150" y="4528185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Personas Enjuiciadas por Delito </a:t>
          </a:r>
        </a:p>
      </xdr:txBody>
    </xdr:sp>
    <xdr:clientData/>
  </xdr:oneCellAnchor>
  <xdr:oneCellAnchor>
    <xdr:from>
      <xdr:col>0</xdr:col>
      <xdr:colOff>819150</xdr:colOff>
      <xdr:row>215</xdr:row>
      <xdr:rowOff>19050</xdr:rowOff>
    </xdr:from>
    <xdr:ext cx="11534400" cy="295275"/>
    <xdr:sp macro="" textlink="">
      <xdr:nvSpPr>
        <xdr:cNvPr id="22" name="21 Rectángulo redondeado">
          <a:extLst>
            <a:ext uri="{FF2B5EF4-FFF2-40B4-BE49-F238E27FC236}">
              <a16:creationId xmlns:a16="http://schemas.microsoft.com/office/drawing/2014/main" id="{00000000-0008-0000-0900-000016000000}"/>
            </a:ext>
          </a:extLst>
        </xdr:cNvPr>
        <xdr:cNvSpPr/>
      </xdr:nvSpPr>
      <xdr:spPr>
        <a:xfrm>
          <a:off x="819150" y="4850130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Movimiento de Asuntos </a:t>
          </a:r>
        </a:p>
      </xdr:txBody>
    </xdr:sp>
    <xdr:clientData/>
  </xdr:oneCellAnchor>
  <xdr:oneCellAnchor>
    <xdr:from>
      <xdr:col>1</xdr:col>
      <xdr:colOff>9525</xdr:colOff>
      <xdr:row>151</xdr:row>
      <xdr:rowOff>76200</xdr:rowOff>
    </xdr:from>
    <xdr:ext cx="11534400" cy="342900"/>
    <xdr:sp macro="" textlink="">
      <xdr:nvSpPr>
        <xdr:cNvPr id="23" name="22 Rectángulo redondeado">
          <a:extLst>
            <a:ext uri="{FF2B5EF4-FFF2-40B4-BE49-F238E27FC236}">
              <a16:creationId xmlns:a16="http://schemas.microsoft.com/office/drawing/2014/main" id="{00000000-0008-0000-0900-000017000000}"/>
            </a:ext>
          </a:extLst>
        </xdr:cNvPr>
        <xdr:cNvSpPr/>
      </xdr:nvSpPr>
      <xdr:spPr>
        <a:xfrm>
          <a:off x="847725" y="34699575"/>
          <a:ext cx="11534400" cy="342900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Apelaciones P.Delitos</a:t>
          </a:r>
        </a:p>
      </xdr:txBody>
    </xdr:sp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10</xdr:col>
      <xdr:colOff>209550</xdr:colOff>
      <xdr:row>3</xdr:row>
      <xdr:rowOff>38100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/>
      </xdr:nvSpPr>
      <xdr:spPr>
        <a:xfrm>
          <a:off x="838200" y="161925"/>
          <a:ext cx="11534775" cy="4191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Com. Valenciana</a:t>
          </a:r>
          <a:endParaRPr lang="es-ES" sz="20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9524</xdr:colOff>
      <xdr:row>4</xdr:row>
      <xdr:rowOff>28574</xdr:rowOff>
    </xdr:from>
    <xdr:to>
      <xdr:col>10</xdr:col>
      <xdr:colOff>218699</xdr:colOff>
      <xdr:row>6</xdr:row>
      <xdr:rowOff>19050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/>
      </xdr:nvSpPr>
      <xdr:spPr>
        <a:xfrm>
          <a:off x="847724" y="676274"/>
          <a:ext cx="11534400" cy="314326"/>
        </a:xfrm>
        <a:prstGeom prst="roundRect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Juzgados</a:t>
          </a:r>
          <a:r>
            <a:rPr lang="es-ES" sz="16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de Violencia sobre la Mujer              </a:t>
          </a:r>
          <a:endParaRPr lang="es-ES" sz="16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10</xdr:col>
      <xdr:colOff>419100</xdr:colOff>
      <xdr:row>1</xdr:row>
      <xdr:rowOff>47625</xdr:rowOff>
    </xdr:from>
    <xdr:to>
      <xdr:col>11</xdr:col>
      <xdr:colOff>257174</xdr:colOff>
      <xdr:row>4</xdr:row>
      <xdr:rowOff>104775</xdr:rowOff>
    </xdr:to>
    <xdr:sp macro="" textlink="">
      <xdr:nvSpPr>
        <xdr:cNvPr id="4" name="3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/>
      </xdr:nvSpPr>
      <xdr:spPr>
        <a:xfrm>
          <a:off x="12582525" y="209550"/>
          <a:ext cx="723899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  <xdr:twoCellAnchor editAs="oneCell">
    <xdr:from>
      <xdr:col>0</xdr:col>
      <xdr:colOff>828675</xdr:colOff>
      <xdr:row>7</xdr:row>
      <xdr:rowOff>104775</xdr:rowOff>
    </xdr:from>
    <xdr:to>
      <xdr:col>10</xdr:col>
      <xdr:colOff>199650</xdr:colOff>
      <xdr:row>9</xdr:row>
      <xdr:rowOff>76200</xdr:rowOff>
    </xdr:to>
    <xdr:sp macro="" textlink="">
      <xdr:nvSpPr>
        <xdr:cNvPr id="5" name="4 Rectángulo redondeado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/>
      </xdr:nvSpPr>
      <xdr:spPr>
        <a:xfrm>
          <a:off x="828675" y="123825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Denuncias, Víctimas, Renuncias y sus Evoluciones</a:t>
          </a:r>
        </a:p>
      </xdr:txBody>
    </xdr:sp>
    <xdr:clientData/>
  </xdr:twoCellAnchor>
  <xdr:twoCellAnchor editAs="oneCell">
    <xdr:from>
      <xdr:col>0</xdr:col>
      <xdr:colOff>838198</xdr:colOff>
      <xdr:row>26</xdr:row>
      <xdr:rowOff>38100</xdr:rowOff>
    </xdr:from>
    <xdr:to>
      <xdr:col>10</xdr:col>
      <xdr:colOff>209173</xdr:colOff>
      <xdr:row>30</xdr:row>
      <xdr:rowOff>47625</xdr:rowOff>
    </xdr:to>
    <xdr:sp macro="" textlink="">
      <xdr:nvSpPr>
        <xdr:cNvPr id="6" name="5 Rectángulo redondeado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/>
      </xdr:nvSpPr>
      <xdr:spPr>
        <a:xfrm>
          <a:off x="838198" y="6057900"/>
          <a:ext cx="11534400" cy="65722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Órdenes de Protección y Medidas de Protección y Seguridad de las Víctimas,(de los arts. 544 ter y 544 bis), solicitadas a Instancia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ES" sz="1600" b="1">
            <a:solidFill>
              <a:schemeClr val="tx2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0</xdr:col>
      <xdr:colOff>809625</xdr:colOff>
      <xdr:row>37</xdr:row>
      <xdr:rowOff>152400</xdr:rowOff>
    </xdr:from>
    <xdr:to>
      <xdr:col>10</xdr:col>
      <xdr:colOff>180600</xdr:colOff>
      <xdr:row>39</xdr:row>
      <xdr:rowOff>123750</xdr:rowOff>
    </xdr:to>
    <xdr:sp macro="" textlink="">
      <xdr:nvSpPr>
        <xdr:cNvPr id="7" name="6 Rectángulo redondeado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/>
      </xdr:nvSpPr>
      <xdr:spPr>
        <a:xfrm>
          <a:off x="809625" y="8677275"/>
          <a:ext cx="11534400" cy="295200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Forma de Terminación de los Procedimientos </a:t>
          </a:r>
        </a:p>
      </xdr:txBody>
    </xdr:sp>
    <xdr:clientData/>
  </xdr:twoCellAnchor>
  <xdr:twoCellAnchor editAs="oneCell">
    <xdr:from>
      <xdr:col>0</xdr:col>
      <xdr:colOff>828674</xdr:colOff>
      <xdr:row>52</xdr:row>
      <xdr:rowOff>19050</xdr:rowOff>
    </xdr:from>
    <xdr:to>
      <xdr:col>10</xdr:col>
      <xdr:colOff>199649</xdr:colOff>
      <xdr:row>53</xdr:row>
      <xdr:rowOff>152400</xdr:rowOff>
    </xdr:to>
    <xdr:sp macro="" textlink="">
      <xdr:nvSpPr>
        <xdr:cNvPr id="8" name="7 Rectángulo redondeado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/>
      </xdr:nvSpPr>
      <xdr:spPr>
        <a:xfrm>
          <a:off x="828674" y="1203960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Personas Enjuiciadas </a:t>
          </a:r>
        </a:p>
      </xdr:txBody>
    </xdr:sp>
    <xdr:clientData/>
  </xdr:twoCellAnchor>
  <xdr:twoCellAnchor editAs="oneCell">
    <xdr:from>
      <xdr:col>1</xdr:col>
      <xdr:colOff>19050</xdr:colOff>
      <xdr:row>64</xdr:row>
      <xdr:rowOff>0</xdr:rowOff>
    </xdr:from>
    <xdr:to>
      <xdr:col>10</xdr:col>
      <xdr:colOff>228225</xdr:colOff>
      <xdr:row>65</xdr:row>
      <xdr:rowOff>133350</xdr:rowOff>
    </xdr:to>
    <xdr:sp macro="" textlink="">
      <xdr:nvSpPr>
        <xdr:cNvPr id="9" name="8 Rectángulo redondeado"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SpPr/>
      </xdr:nvSpPr>
      <xdr:spPr>
        <a:xfrm>
          <a:off x="857250" y="1488757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Asuntos Penales Ingresados directamente</a:t>
          </a:r>
          <a:r>
            <a:rPr lang="es-ES" sz="1600" b="1" baseline="0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</a:t>
          </a: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por tipo de procesos</a:t>
          </a:r>
        </a:p>
      </xdr:txBody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10</xdr:col>
      <xdr:colOff>209175</xdr:colOff>
      <xdr:row>79</xdr:row>
      <xdr:rowOff>151275</xdr:rowOff>
    </xdr:to>
    <xdr:sp macro="" textlink="">
      <xdr:nvSpPr>
        <xdr:cNvPr id="10" name="9 Rectángulo redondeado">
          <a:extLst>
            <a:ext uri="{FF2B5EF4-FFF2-40B4-BE49-F238E27FC236}">
              <a16:creationId xmlns:a16="http://schemas.microsoft.com/office/drawing/2014/main" id="{00000000-0008-0000-0A00-00000A000000}"/>
            </a:ext>
          </a:extLst>
        </xdr:cNvPr>
        <xdr:cNvSpPr/>
      </xdr:nvSpPr>
      <xdr:spPr>
        <a:xfrm>
          <a:off x="838200" y="17697450"/>
          <a:ext cx="11534400" cy="313200"/>
        </a:xfrm>
        <a:prstGeom prst="roundRect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600" b="1">
              <a:solidFill>
                <a:schemeClr val="lt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Juzgados de lo Penal/Procesos de Violencia de Género                                 </a:t>
          </a:r>
        </a:p>
      </xdr:txBody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10</xdr:col>
      <xdr:colOff>209175</xdr:colOff>
      <xdr:row>83</xdr:row>
      <xdr:rowOff>133350</xdr:rowOff>
    </xdr:to>
    <xdr:sp macro="" textlink="">
      <xdr:nvSpPr>
        <xdr:cNvPr id="11" name="10 Rectángulo redondeado">
          <a:extLst>
            <a:ext uri="{FF2B5EF4-FFF2-40B4-BE49-F238E27FC236}">
              <a16:creationId xmlns:a16="http://schemas.microsoft.com/office/drawing/2014/main" id="{00000000-0008-0000-0A00-00000B000000}"/>
            </a:ext>
          </a:extLst>
        </xdr:cNvPr>
        <xdr:cNvSpPr/>
      </xdr:nvSpPr>
      <xdr:spPr>
        <a:xfrm>
          <a:off x="838200" y="1834515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Formas de Terminación de los Procedimientos</a:t>
          </a:r>
        </a:p>
      </xdr:txBody>
    </xdr:sp>
    <xdr:clientData/>
  </xdr:twoCellAnchor>
  <xdr:twoCellAnchor editAs="oneCell">
    <xdr:from>
      <xdr:col>1</xdr:col>
      <xdr:colOff>28575</xdr:colOff>
      <xdr:row>94</xdr:row>
      <xdr:rowOff>28575</xdr:rowOff>
    </xdr:from>
    <xdr:to>
      <xdr:col>10</xdr:col>
      <xdr:colOff>237750</xdr:colOff>
      <xdr:row>96</xdr:row>
      <xdr:rowOff>0</xdr:rowOff>
    </xdr:to>
    <xdr:sp macro="" textlink="">
      <xdr:nvSpPr>
        <xdr:cNvPr id="12" name="11 Rectángulo redondeado">
          <a:extLst>
            <a:ext uri="{FF2B5EF4-FFF2-40B4-BE49-F238E27FC236}">
              <a16:creationId xmlns:a16="http://schemas.microsoft.com/office/drawing/2014/main" id="{00000000-0008-0000-0A00-00000C000000}"/>
            </a:ext>
          </a:extLst>
        </xdr:cNvPr>
        <xdr:cNvSpPr/>
      </xdr:nvSpPr>
      <xdr:spPr>
        <a:xfrm>
          <a:off x="866775" y="2205990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Personas Enjuiciadas </a:t>
          </a:r>
        </a:p>
      </xdr:txBody>
    </xdr:sp>
    <xdr:clientData/>
  </xdr:twoCellAnchor>
  <xdr:twoCellAnchor editAs="oneCell">
    <xdr:from>
      <xdr:col>0</xdr:col>
      <xdr:colOff>828675</xdr:colOff>
      <xdr:row>106</xdr:row>
      <xdr:rowOff>9525</xdr:rowOff>
    </xdr:from>
    <xdr:to>
      <xdr:col>10</xdr:col>
      <xdr:colOff>199650</xdr:colOff>
      <xdr:row>107</xdr:row>
      <xdr:rowOff>142875</xdr:rowOff>
    </xdr:to>
    <xdr:sp macro="" textlink="">
      <xdr:nvSpPr>
        <xdr:cNvPr id="13" name="12 Rectángulo redondeado">
          <a:extLst>
            <a:ext uri="{FF2B5EF4-FFF2-40B4-BE49-F238E27FC236}">
              <a16:creationId xmlns:a16="http://schemas.microsoft.com/office/drawing/2014/main" id="{00000000-0008-0000-0A00-00000D000000}"/>
            </a:ext>
          </a:extLst>
        </xdr:cNvPr>
        <xdr:cNvSpPr/>
      </xdr:nvSpPr>
      <xdr:spPr>
        <a:xfrm>
          <a:off x="828675" y="2487930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Movimiento de Asuntos Ingresados </a:t>
          </a:r>
        </a:p>
      </xdr:txBody>
    </xdr:sp>
    <xdr:clientData/>
  </xdr:twoCellAnchor>
  <xdr:oneCellAnchor>
    <xdr:from>
      <xdr:col>1</xdr:col>
      <xdr:colOff>0</xdr:colOff>
      <xdr:row>115</xdr:row>
      <xdr:rowOff>0</xdr:rowOff>
    </xdr:from>
    <xdr:ext cx="11534400" cy="313200"/>
    <xdr:sp macro="" textlink="">
      <xdr:nvSpPr>
        <xdr:cNvPr id="14" name="13 Rectángulo redondeado">
          <a:extLst>
            <a:ext uri="{FF2B5EF4-FFF2-40B4-BE49-F238E27FC236}">
              <a16:creationId xmlns:a16="http://schemas.microsoft.com/office/drawing/2014/main" id="{00000000-0008-0000-0A00-00000E000000}"/>
            </a:ext>
          </a:extLst>
        </xdr:cNvPr>
        <xdr:cNvSpPr/>
      </xdr:nvSpPr>
      <xdr:spPr>
        <a:xfrm>
          <a:off x="838200" y="26269950"/>
          <a:ext cx="11534400" cy="313200"/>
        </a:xfrm>
        <a:prstGeom prst="roundRect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600" b="1">
              <a:solidFill>
                <a:schemeClr val="lt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Audiencia Provincial/Procesos de Violencia de Género                                 </a:t>
          </a:r>
        </a:p>
      </xdr:txBody>
    </xdr:sp>
    <xdr:clientData/>
  </xdr:oneCellAnchor>
  <xdr:oneCellAnchor>
    <xdr:from>
      <xdr:col>1</xdr:col>
      <xdr:colOff>0</xdr:colOff>
      <xdr:row>119</xdr:row>
      <xdr:rowOff>0</xdr:rowOff>
    </xdr:from>
    <xdr:ext cx="11534400" cy="295275"/>
    <xdr:sp macro="" textlink="">
      <xdr:nvSpPr>
        <xdr:cNvPr id="15" name="14 Rectángulo redondeado">
          <a:extLst>
            <a:ext uri="{FF2B5EF4-FFF2-40B4-BE49-F238E27FC236}">
              <a16:creationId xmlns:a16="http://schemas.microsoft.com/office/drawing/2014/main" id="{00000000-0008-0000-0A00-00000F000000}"/>
            </a:ext>
          </a:extLst>
        </xdr:cNvPr>
        <xdr:cNvSpPr/>
      </xdr:nvSpPr>
      <xdr:spPr>
        <a:xfrm>
          <a:off x="838200" y="2691765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Sentencias dictadas en</a:t>
          </a:r>
          <a:r>
            <a:rPr lang="es-ES" sz="1600" b="1" baseline="0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Única Instancia por las Audiencias Provinciales</a:t>
          </a:r>
          <a:endParaRPr lang="es-ES" sz="1600" b="1">
            <a:solidFill>
              <a:schemeClr val="tx2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oneCellAnchor>
  <xdr:oneCellAnchor>
    <xdr:from>
      <xdr:col>0</xdr:col>
      <xdr:colOff>809625</xdr:colOff>
      <xdr:row>136</xdr:row>
      <xdr:rowOff>28575</xdr:rowOff>
    </xdr:from>
    <xdr:ext cx="11534400" cy="295275"/>
    <xdr:sp macro="" textlink="">
      <xdr:nvSpPr>
        <xdr:cNvPr id="16" name="15 Rectángulo redondeado">
          <a:extLst>
            <a:ext uri="{FF2B5EF4-FFF2-40B4-BE49-F238E27FC236}">
              <a16:creationId xmlns:a16="http://schemas.microsoft.com/office/drawing/2014/main" id="{00000000-0008-0000-0A00-000010000000}"/>
            </a:ext>
          </a:extLst>
        </xdr:cNvPr>
        <xdr:cNvSpPr/>
      </xdr:nvSpPr>
      <xdr:spPr>
        <a:xfrm>
          <a:off x="809625" y="3083242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Forma</a:t>
          </a:r>
          <a:r>
            <a:rPr lang="es-ES" sz="1600" b="1" baseline="0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de terminación de los </a:t>
          </a: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Recursos</a:t>
          </a:r>
          <a:r>
            <a:rPr lang="es-ES" sz="1600" b="1" baseline="0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de Apelación contra sentencias</a:t>
          </a:r>
          <a:endParaRPr lang="es-ES" sz="1600" b="1">
            <a:solidFill>
              <a:schemeClr val="tx2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oneCellAnchor>
  <xdr:oneCellAnchor>
    <xdr:from>
      <xdr:col>1</xdr:col>
      <xdr:colOff>19050</xdr:colOff>
      <xdr:row>161</xdr:row>
      <xdr:rowOff>9525</xdr:rowOff>
    </xdr:from>
    <xdr:ext cx="11534400" cy="295275"/>
    <xdr:sp macro="" textlink="">
      <xdr:nvSpPr>
        <xdr:cNvPr id="17" name="16 Rectángulo redondeado">
          <a:extLst>
            <a:ext uri="{FF2B5EF4-FFF2-40B4-BE49-F238E27FC236}">
              <a16:creationId xmlns:a16="http://schemas.microsoft.com/office/drawing/2014/main" id="{00000000-0008-0000-0A00-000011000000}"/>
            </a:ext>
          </a:extLst>
        </xdr:cNvPr>
        <xdr:cNvSpPr/>
      </xdr:nvSpPr>
      <xdr:spPr>
        <a:xfrm>
          <a:off x="857250" y="3663315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Personas Enjuiciadas </a:t>
          </a:r>
        </a:p>
      </xdr:txBody>
    </xdr:sp>
    <xdr:clientData/>
  </xdr:oneCellAnchor>
  <xdr:oneCellAnchor>
    <xdr:from>
      <xdr:col>1</xdr:col>
      <xdr:colOff>9525</xdr:colOff>
      <xdr:row>172</xdr:row>
      <xdr:rowOff>38100</xdr:rowOff>
    </xdr:from>
    <xdr:ext cx="11534400" cy="295275"/>
    <xdr:sp macro="" textlink="">
      <xdr:nvSpPr>
        <xdr:cNvPr id="18" name="17 Rectángulo redondeado">
          <a:extLst>
            <a:ext uri="{FF2B5EF4-FFF2-40B4-BE49-F238E27FC236}">
              <a16:creationId xmlns:a16="http://schemas.microsoft.com/office/drawing/2014/main" id="{00000000-0008-0000-0A00-000012000000}"/>
            </a:ext>
          </a:extLst>
        </xdr:cNvPr>
        <xdr:cNvSpPr/>
      </xdr:nvSpPr>
      <xdr:spPr>
        <a:xfrm>
          <a:off x="847725" y="3946207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Movimiento de Asuntos Ingresados </a:t>
          </a:r>
        </a:p>
      </xdr:txBody>
    </xdr:sp>
    <xdr:clientData/>
  </xdr:oneCellAnchor>
  <xdr:oneCellAnchor>
    <xdr:from>
      <xdr:col>0</xdr:col>
      <xdr:colOff>819150</xdr:colOff>
      <xdr:row>186</xdr:row>
      <xdr:rowOff>57150</xdr:rowOff>
    </xdr:from>
    <xdr:ext cx="11534400" cy="313200"/>
    <xdr:sp macro="" textlink="">
      <xdr:nvSpPr>
        <xdr:cNvPr id="19" name="18 Rectángulo redondeado">
          <a:extLst>
            <a:ext uri="{FF2B5EF4-FFF2-40B4-BE49-F238E27FC236}">
              <a16:creationId xmlns:a16="http://schemas.microsoft.com/office/drawing/2014/main" id="{00000000-0008-0000-0A00-000013000000}"/>
            </a:ext>
          </a:extLst>
        </xdr:cNvPr>
        <xdr:cNvSpPr/>
      </xdr:nvSpPr>
      <xdr:spPr>
        <a:xfrm>
          <a:off x="819150" y="42357675"/>
          <a:ext cx="11534400" cy="313200"/>
        </a:xfrm>
        <a:prstGeom prst="roundRect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600" b="1">
              <a:solidFill>
                <a:schemeClr val="lt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Juzgado de Menores/Procesos de Violencia de Género                                </a:t>
          </a:r>
        </a:p>
      </xdr:txBody>
    </xdr:sp>
    <xdr:clientData/>
  </xdr:oneCellAnchor>
  <xdr:twoCellAnchor editAs="oneCell">
    <xdr:from>
      <xdr:col>1</xdr:col>
      <xdr:colOff>0</xdr:colOff>
      <xdr:row>189</xdr:row>
      <xdr:rowOff>0</xdr:rowOff>
    </xdr:from>
    <xdr:to>
      <xdr:col>10</xdr:col>
      <xdr:colOff>209175</xdr:colOff>
      <xdr:row>190</xdr:row>
      <xdr:rowOff>133350</xdr:rowOff>
    </xdr:to>
    <xdr:sp macro="" textlink="">
      <xdr:nvSpPr>
        <xdr:cNvPr id="20" name="19 Rectángulo redondeado">
          <a:extLst>
            <a:ext uri="{FF2B5EF4-FFF2-40B4-BE49-F238E27FC236}">
              <a16:creationId xmlns:a16="http://schemas.microsoft.com/office/drawing/2014/main" id="{00000000-0008-0000-0A00-000014000000}"/>
            </a:ext>
          </a:extLst>
        </xdr:cNvPr>
        <xdr:cNvSpPr/>
      </xdr:nvSpPr>
      <xdr:spPr>
        <a:xfrm>
          <a:off x="838200" y="4229100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Sentencias</a:t>
          </a:r>
          <a:r>
            <a:rPr lang="es-ES" sz="1600" b="1" baseline="0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por Delito de Menores</a:t>
          </a:r>
          <a:endParaRPr lang="es-ES" sz="1600" b="1">
            <a:solidFill>
              <a:schemeClr val="tx2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oneCellAnchor>
    <xdr:from>
      <xdr:col>1</xdr:col>
      <xdr:colOff>0</xdr:colOff>
      <xdr:row>201</xdr:row>
      <xdr:rowOff>19050</xdr:rowOff>
    </xdr:from>
    <xdr:ext cx="11534400" cy="295275"/>
    <xdr:sp macro="" textlink="">
      <xdr:nvSpPr>
        <xdr:cNvPr id="21" name="20 Rectángulo redondeado">
          <a:extLst>
            <a:ext uri="{FF2B5EF4-FFF2-40B4-BE49-F238E27FC236}">
              <a16:creationId xmlns:a16="http://schemas.microsoft.com/office/drawing/2014/main" id="{00000000-0008-0000-0A00-000015000000}"/>
            </a:ext>
          </a:extLst>
        </xdr:cNvPr>
        <xdr:cNvSpPr/>
      </xdr:nvSpPr>
      <xdr:spPr>
        <a:xfrm>
          <a:off x="838200" y="4526280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Personas Enjuiciadas por Delito </a:t>
          </a:r>
        </a:p>
      </xdr:txBody>
    </xdr:sp>
    <xdr:clientData/>
  </xdr:oneCellAnchor>
  <xdr:oneCellAnchor>
    <xdr:from>
      <xdr:col>0</xdr:col>
      <xdr:colOff>809625</xdr:colOff>
      <xdr:row>214</xdr:row>
      <xdr:rowOff>152400</xdr:rowOff>
    </xdr:from>
    <xdr:ext cx="11534400" cy="295275"/>
    <xdr:sp macro="" textlink="">
      <xdr:nvSpPr>
        <xdr:cNvPr id="22" name="21 Rectángulo redondeado">
          <a:extLst>
            <a:ext uri="{FF2B5EF4-FFF2-40B4-BE49-F238E27FC236}">
              <a16:creationId xmlns:a16="http://schemas.microsoft.com/office/drawing/2014/main" id="{00000000-0008-0000-0A00-000016000000}"/>
            </a:ext>
          </a:extLst>
        </xdr:cNvPr>
        <xdr:cNvSpPr/>
      </xdr:nvSpPr>
      <xdr:spPr>
        <a:xfrm>
          <a:off x="809625" y="4845367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Movimiento de Asuntos </a:t>
          </a:r>
        </a:p>
      </xdr:txBody>
    </xdr:sp>
    <xdr:clientData/>
  </xdr:oneCellAnchor>
  <xdr:oneCellAnchor>
    <xdr:from>
      <xdr:col>1</xdr:col>
      <xdr:colOff>19050</xdr:colOff>
      <xdr:row>150</xdr:row>
      <xdr:rowOff>152400</xdr:rowOff>
    </xdr:from>
    <xdr:ext cx="11534400" cy="342900"/>
    <xdr:sp macro="" textlink="">
      <xdr:nvSpPr>
        <xdr:cNvPr id="23" name="22 Rectángulo redondeado">
          <a:extLst>
            <a:ext uri="{FF2B5EF4-FFF2-40B4-BE49-F238E27FC236}">
              <a16:creationId xmlns:a16="http://schemas.microsoft.com/office/drawing/2014/main" id="{00000000-0008-0000-0A00-000017000000}"/>
            </a:ext>
          </a:extLst>
        </xdr:cNvPr>
        <xdr:cNvSpPr/>
      </xdr:nvSpPr>
      <xdr:spPr>
        <a:xfrm>
          <a:off x="857250" y="34594800"/>
          <a:ext cx="11534400" cy="342900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Apelaciones P.Delitos</a:t>
          </a:r>
        </a:p>
      </xdr:txBody>
    </xdr:sp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9524</xdr:colOff>
      <xdr:row>4</xdr:row>
      <xdr:rowOff>28574</xdr:rowOff>
    </xdr:from>
    <xdr:to>
      <xdr:col>10</xdr:col>
      <xdr:colOff>218699</xdr:colOff>
      <xdr:row>6</xdr:row>
      <xdr:rowOff>19050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/>
      </xdr:nvSpPr>
      <xdr:spPr>
        <a:xfrm>
          <a:off x="847724" y="676274"/>
          <a:ext cx="11534400" cy="314326"/>
        </a:xfrm>
        <a:prstGeom prst="roundRect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Juzgados</a:t>
          </a:r>
          <a:r>
            <a:rPr lang="es-ES" sz="16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de Violencia sobre la Mujer               </a:t>
          </a:r>
          <a:endParaRPr lang="es-ES" sz="16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10</xdr:col>
      <xdr:colOff>419100</xdr:colOff>
      <xdr:row>1</xdr:row>
      <xdr:rowOff>47625</xdr:rowOff>
    </xdr:from>
    <xdr:to>
      <xdr:col>11</xdr:col>
      <xdr:colOff>257174</xdr:colOff>
      <xdr:row>4</xdr:row>
      <xdr:rowOff>104775</xdr:rowOff>
    </xdr:to>
    <xdr:sp macro="" textlink="">
      <xdr:nvSpPr>
        <xdr:cNvPr id="4" name="3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SpPr/>
      </xdr:nvSpPr>
      <xdr:spPr>
        <a:xfrm>
          <a:off x="12582525" y="209550"/>
          <a:ext cx="723899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  <xdr:twoCellAnchor editAs="oneCell">
    <xdr:from>
      <xdr:col>0</xdr:col>
      <xdr:colOff>828675</xdr:colOff>
      <xdr:row>7</xdr:row>
      <xdr:rowOff>104775</xdr:rowOff>
    </xdr:from>
    <xdr:to>
      <xdr:col>10</xdr:col>
      <xdr:colOff>199650</xdr:colOff>
      <xdr:row>9</xdr:row>
      <xdr:rowOff>76200</xdr:rowOff>
    </xdr:to>
    <xdr:sp macro="" textlink="">
      <xdr:nvSpPr>
        <xdr:cNvPr id="5" name="4 Rectángulo redondeado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SpPr/>
      </xdr:nvSpPr>
      <xdr:spPr>
        <a:xfrm>
          <a:off x="828675" y="123825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Denuncias, Víctimas, Renuncias y sus Evoluciones</a:t>
          </a:r>
        </a:p>
      </xdr:txBody>
    </xdr:sp>
    <xdr:clientData/>
  </xdr:twoCellAnchor>
  <xdr:twoCellAnchor editAs="oneCell">
    <xdr:from>
      <xdr:col>1</xdr:col>
      <xdr:colOff>28573</xdr:colOff>
      <xdr:row>26</xdr:row>
      <xdr:rowOff>95250</xdr:rowOff>
    </xdr:from>
    <xdr:to>
      <xdr:col>10</xdr:col>
      <xdr:colOff>237748</xdr:colOff>
      <xdr:row>30</xdr:row>
      <xdr:rowOff>104775</xdr:rowOff>
    </xdr:to>
    <xdr:sp macro="" textlink="">
      <xdr:nvSpPr>
        <xdr:cNvPr id="6" name="5 Rectángulo redondeado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SpPr/>
      </xdr:nvSpPr>
      <xdr:spPr>
        <a:xfrm>
          <a:off x="866773" y="6115050"/>
          <a:ext cx="11534400" cy="65722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Órdenes de Protección y Medidas de Protección y Seguridad de las Víctimas,(de los arts. 544 ter y 544 bis), solicitadas a Instancia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ES" sz="1600" b="1">
            <a:solidFill>
              <a:schemeClr val="tx2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19050</xdr:colOff>
      <xdr:row>38</xdr:row>
      <xdr:rowOff>47625</xdr:rowOff>
    </xdr:from>
    <xdr:to>
      <xdr:col>10</xdr:col>
      <xdr:colOff>228225</xdr:colOff>
      <xdr:row>40</xdr:row>
      <xdr:rowOff>18975</xdr:rowOff>
    </xdr:to>
    <xdr:sp macro="" textlink="">
      <xdr:nvSpPr>
        <xdr:cNvPr id="7" name="6 Rectángulo redondeado"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SpPr/>
      </xdr:nvSpPr>
      <xdr:spPr>
        <a:xfrm>
          <a:off x="857250" y="8734425"/>
          <a:ext cx="11534400" cy="295200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Forma de Terminación de los Procedimientos </a:t>
          </a:r>
        </a:p>
      </xdr:txBody>
    </xdr:sp>
    <xdr:clientData/>
  </xdr:twoCellAnchor>
  <xdr:twoCellAnchor editAs="oneCell">
    <xdr:from>
      <xdr:col>0</xdr:col>
      <xdr:colOff>828674</xdr:colOff>
      <xdr:row>52</xdr:row>
      <xdr:rowOff>28575</xdr:rowOff>
    </xdr:from>
    <xdr:to>
      <xdr:col>10</xdr:col>
      <xdr:colOff>199649</xdr:colOff>
      <xdr:row>54</xdr:row>
      <xdr:rowOff>0</xdr:rowOff>
    </xdr:to>
    <xdr:sp macro="" textlink="">
      <xdr:nvSpPr>
        <xdr:cNvPr id="8" name="7 Rectángulo redondeado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SpPr/>
      </xdr:nvSpPr>
      <xdr:spPr>
        <a:xfrm>
          <a:off x="828674" y="1204912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Personas Enjuiciadas </a:t>
          </a:r>
        </a:p>
      </xdr:txBody>
    </xdr:sp>
    <xdr:clientData/>
  </xdr:twoCellAnchor>
  <xdr:twoCellAnchor editAs="oneCell">
    <xdr:from>
      <xdr:col>1</xdr:col>
      <xdr:colOff>47625</xdr:colOff>
      <xdr:row>64</xdr:row>
      <xdr:rowOff>76200</xdr:rowOff>
    </xdr:from>
    <xdr:to>
      <xdr:col>10</xdr:col>
      <xdr:colOff>256800</xdr:colOff>
      <xdr:row>66</xdr:row>
      <xdr:rowOff>47625</xdr:rowOff>
    </xdr:to>
    <xdr:sp macro="" textlink="">
      <xdr:nvSpPr>
        <xdr:cNvPr id="9" name="8 Rectángulo redondeado"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SpPr/>
      </xdr:nvSpPr>
      <xdr:spPr>
        <a:xfrm>
          <a:off x="885825" y="1496377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Asuntos Penales Ingresados directamente por tipo de procesos</a:t>
          </a:r>
        </a:p>
      </xdr:txBody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10</xdr:col>
      <xdr:colOff>209175</xdr:colOff>
      <xdr:row>79</xdr:row>
      <xdr:rowOff>151275</xdr:rowOff>
    </xdr:to>
    <xdr:sp macro="" textlink="">
      <xdr:nvSpPr>
        <xdr:cNvPr id="10" name="9 Rectángulo redondeado">
          <a:extLst>
            <a:ext uri="{FF2B5EF4-FFF2-40B4-BE49-F238E27FC236}">
              <a16:creationId xmlns:a16="http://schemas.microsoft.com/office/drawing/2014/main" id="{00000000-0008-0000-0B00-00000A000000}"/>
            </a:ext>
          </a:extLst>
        </xdr:cNvPr>
        <xdr:cNvSpPr/>
      </xdr:nvSpPr>
      <xdr:spPr>
        <a:xfrm>
          <a:off x="838200" y="17697450"/>
          <a:ext cx="11534400" cy="313200"/>
        </a:xfrm>
        <a:prstGeom prst="roundRect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600" b="1">
              <a:solidFill>
                <a:schemeClr val="lt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Juzgados de lo Penal/Procesos de Violencia de Género                                </a:t>
          </a:r>
        </a:p>
      </xdr:txBody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10</xdr:col>
      <xdr:colOff>209175</xdr:colOff>
      <xdr:row>83</xdr:row>
      <xdr:rowOff>133350</xdr:rowOff>
    </xdr:to>
    <xdr:sp macro="" textlink="">
      <xdr:nvSpPr>
        <xdr:cNvPr id="11" name="10 Rectángulo redondeado">
          <a:extLst>
            <a:ext uri="{FF2B5EF4-FFF2-40B4-BE49-F238E27FC236}">
              <a16:creationId xmlns:a16="http://schemas.microsoft.com/office/drawing/2014/main" id="{00000000-0008-0000-0B00-00000B000000}"/>
            </a:ext>
          </a:extLst>
        </xdr:cNvPr>
        <xdr:cNvSpPr/>
      </xdr:nvSpPr>
      <xdr:spPr>
        <a:xfrm>
          <a:off x="838200" y="1834515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Formas de Terminación de los Procedimientos</a:t>
          </a:r>
        </a:p>
      </xdr:txBody>
    </xdr:sp>
    <xdr:clientData/>
  </xdr:twoCellAnchor>
  <xdr:twoCellAnchor editAs="oneCell">
    <xdr:from>
      <xdr:col>1</xdr:col>
      <xdr:colOff>28575</xdr:colOff>
      <xdr:row>94</xdr:row>
      <xdr:rowOff>19050</xdr:rowOff>
    </xdr:from>
    <xdr:to>
      <xdr:col>10</xdr:col>
      <xdr:colOff>237750</xdr:colOff>
      <xdr:row>95</xdr:row>
      <xdr:rowOff>152400</xdr:rowOff>
    </xdr:to>
    <xdr:sp macro="" textlink="">
      <xdr:nvSpPr>
        <xdr:cNvPr id="12" name="11 Rectángulo redondeado">
          <a:extLst>
            <a:ext uri="{FF2B5EF4-FFF2-40B4-BE49-F238E27FC236}">
              <a16:creationId xmlns:a16="http://schemas.microsoft.com/office/drawing/2014/main" id="{00000000-0008-0000-0B00-00000C000000}"/>
            </a:ext>
          </a:extLst>
        </xdr:cNvPr>
        <xdr:cNvSpPr/>
      </xdr:nvSpPr>
      <xdr:spPr>
        <a:xfrm>
          <a:off x="866775" y="2205037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Personas Enjuiciadas </a:t>
          </a:r>
        </a:p>
      </xdr:txBody>
    </xdr:sp>
    <xdr:clientData/>
  </xdr:twoCellAnchor>
  <xdr:twoCellAnchor editAs="oneCell">
    <xdr:from>
      <xdr:col>1</xdr:col>
      <xdr:colOff>9525</xdr:colOff>
      <xdr:row>105</xdr:row>
      <xdr:rowOff>152400</xdr:rowOff>
    </xdr:from>
    <xdr:to>
      <xdr:col>10</xdr:col>
      <xdr:colOff>218700</xdr:colOff>
      <xdr:row>107</xdr:row>
      <xdr:rowOff>123825</xdr:rowOff>
    </xdr:to>
    <xdr:sp macro="" textlink="">
      <xdr:nvSpPr>
        <xdr:cNvPr id="13" name="12 Rectángulo redondeado">
          <a:extLst>
            <a:ext uri="{FF2B5EF4-FFF2-40B4-BE49-F238E27FC236}">
              <a16:creationId xmlns:a16="http://schemas.microsoft.com/office/drawing/2014/main" id="{00000000-0008-0000-0B00-00000D000000}"/>
            </a:ext>
          </a:extLst>
        </xdr:cNvPr>
        <xdr:cNvSpPr/>
      </xdr:nvSpPr>
      <xdr:spPr>
        <a:xfrm>
          <a:off x="847725" y="2486025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Movimiento de Asuntos Ingresados </a:t>
          </a:r>
        </a:p>
      </xdr:txBody>
    </xdr:sp>
    <xdr:clientData/>
  </xdr:twoCellAnchor>
  <xdr:oneCellAnchor>
    <xdr:from>
      <xdr:col>1</xdr:col>
      <xdr:colOff>0</xdr:colOff>
      <xdr:row>115</xdr:row>
      <xdr:rowOff>0</xdr:rowOff>
    </xdr:from>
    <xdr:ext cx="11534400" cy="313200"/>
    <xdr:sp macro="" textlink="">
      <xdr:nvSpPr>
        <xdr:cNvPr id="14" name="13 Rectángulo redondeado">
          <a:extLst>
            <a:ext uri="{FF2B5EF4-FFF2-40B4-BE49-F238E27FC236}">
              <a16:creationId xmlns:a16="http://schemas.microsoft.com/office/drawing/2014/main" id="{00000000-0008-0000-0B00-00000E000000}"/>
            </a:ext>
          </a:extLst>
        </xdr:cNvPr>
        <xdr:cNvSpPr/>
      </xdr:nvSpPr>
      <xdr:spPr>
        <a:xfrm>
          <a:off x="838200" y="26269950"/>
          <a:ext cx="11534400" cy="313200"/>
        </a:xfrm>
        <a:prstGeom prst="roundRect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600" b="1">
              <a:solidFill>
                <a:schemeClr val="lt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Audiencia Provincial/Procesos de Violencia de Género                                 </a:t>
          </a:r>
        </a:p>
      </xdr:txBody>
    </xdr:sp>
    <xdr:clientData/>
  </xdr:oneCellAnchor>
  <xdr:oneCellAnchor>
    <xdr:from>
      <xdr:col>1</xdr:col>
      <xdr:colOff>0</xdr:colOff>
      <xdr:row>119</xdr:row>
      <xdr:rowOff>0</xdr:rowOff>
    </xdr:from>
    <xdr:ext cx="11534400" cy="295275"/>
    <xdr:sp macro="" textlink="">
      <xdr:nvSpPr>
        <xdr:cNvPr id="15" name="14 Rectángulo redondeado">
          <a:extLst>
            <a:ext uri="{FF2B5EF4-FFF2-40B4-BE49-F238E27FC236}">
              <a16:creationId xmlns:a16="http://schemas.microsoft.com/office/drawing/2014/main" id="{00000000-0008-0000-0B00-00000F000000}"/>
            </a:ext>
          </a:extLst>
        </xdr:cNvPr>
        <xdr:cNvSpPr/>
      </xdr:nvSpPr>
      <xdr:spPr>
        <a:xfrm>
          <a:off x="838200" y="2691765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Sentencias dictadas en</a:t>
          </a:r>
          <a:r>
            <a:rPr lang="es-ES" sz="1600" b="1" baseline="0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Única Instancia por las Audiencias Provinciales</a:t>
          </a:r>
          <a:endParaRPr lang="es-ES" sz="1600" b="1">
            <a:solidFill>
              <a:schemeClr val="tx2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oneCellAnchor>
  <xdr:oneCellAnchor>
    <xdr:from>
      <xdr:col>1</xdr:col>
      <xdr:colOff>9525</xdr:colOff>
      <xdr:row>136</xdr:row>
      <xdr:rowOff>19050</xdr:rowOff>
    </xdr:from>
    <xdr:ext cx="11534400" cy="295275"/>
    <xdr:sp macro="" textlink="">
      <xdr:nvSpPr>
        <xdr:cNvPr id="16" name="15 Rectángulo redondeado">
          <a:extLst>
            <a:ext uri="{FF2B5EF4-FFF2-40B4-BE49-F238E27FC236}">
              <a16:creationId xmlns:a16="http://schemas.microsoft.com/office/drawing/2014/main" id="{00000000-0008-0000-0B00-000010000000}"/>
            </a:ext>
          </a:extLst>
        </xdr:cNvPr>
        <xdr:cNvSpPr/>
      </xdr:nvSpPr>
      <xdr:spPr>
        <a:xfrm>
          <a:off x="847725" y="3082290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Forma</a:t>
          </a:r>
          <a:r>
            <a:rPr lang="es-ES" sz="1600" b="1" baseline="0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de terminación de los </a:t>
          </a: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Recursos</a:t>
          </a:r>
          <a:r>
            <a:rPr lang="es-ES" sz="1600" b="1" baseline="0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de Apelación contra sentencias</a:t>
          </a:r>
          <a:endParaRPr lang="es-ES" sz="1600" b="1">
            <a:solidFill>
              <a:schemeClr val="tx2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oneCellAnchor>
  <xdr:oneCellAnchor>
    <xdr:from>
      <xdr:col>1</xdr:col>
      <xdr:colOff>9525</xdr:colOff>
      <xdr:row>161</xdr:row>
      <xdr:rowOff>38100</xdr:rowOff>
    </xdr:from>
    <xdr:ext cx="11534400" cy="295275"/>
    <xdr:sp macro="" textlink="">
      <xdr:nvSpPr>
        <xdr:cNvPr id="17" name="16 Rectángulo redondeado">
          <a:extLst>
            <a:ext uri="{FF2B5EF4-FFF2-40B4-BE49-F238E27FC236}">
              <a16:creationId xmlns:a16="http://schemas.microsoft.com/office/drawing/2014/main" id="{00000000-0008-0000-0B00-000011000000}"/>
            </a:ext>
          </a:extLst>
        </xdr:cNvPr>
        <xdr:cNvSpPr/>
      </xdr:nvSpPr>
      <xdr:spPr>
        <a:xfrm>
          <a:off x="847725" y="3666172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Personas Enjuiciadas </a:t>
          </a:r>
        </a:p>
      </xdr:txBody>
    </xdr:sp>
    <xdr:clientData/>
  </xdr:oneCellAnchor>
  <xdr:oneCellAnchor>
    <xdr:from>
      <xdr:col>1</xdr:col>
      <xdr:colOff>57150</xdr:colOff>
      <xdr:row>172</xdr:row>
      <xdr:rowOff>47625</xdr:rowOff>
    </xdr:from>
    <xdr:ext cx="11534400" cy="295275"/>
    <xdr:sp macro="" textlink="">
      <xdr:nvSpPr>
        <xdr:cNvPr id="18" name="17 Rectángulo redondeado">
          <a:extLst>
            <a:ext uri="{FF2B5EF4-FFF2-40B4-BE49-F238E27FC236}">
              <a16:creationId xmlns:a16="http://schemas.microsoft.com/office/drawing/2014/main" id="{00000000-0008-0000-0B00-000012000000}"/>
            </a:ext>
          </a:extLst>
        </xdr:cNvPr>
        <xdr:cNvSpPr/>
      </xdr:nvSpPr>
      <xdr:spPr>
        <a:xfrm>
          <a:off x="895350" y="3947160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Movimiento de Asuntos Ingresados </a:t>
          </a:r>
        </a:p>
      </xdr:txBody>
    </xdr:sp>
    <xdr:clientData/>
  </xdr:oneCellAnchor>
  <xdr:oneCellAnchor>
    <xdr:from>
      <xdr:col>1</xdr:col>
      <xdr:colOff>0</xdr:colOff>
      <xdr:row>186</xdr:row>
      <xdr:rowOff>57150</xdr:rowOff>
    </xdr:from>
    <xdr:ext cx="11534400" cy="313200"/>
    <xdr:sp macro="" textlink="">
      <xdr:nvSpPr>
        <xdr:cNvPr id="19" name="18 Rectángulo redondeado">
          <a:extLst>
            <a:ext uri="{FF2B5EF4-FFF2-40B4-BE49-F238E27FC236}">
              <a16:creationId xmlns:a16="http://schemas.microsoft.com/office/drawing/2014/main" id="{00000000-0008-0000-0B00-000013000000}"/>
            </a:ext>
          </a:extLst>
        </xdr:cNvPr>
        <xdr:cNvSpPr/>
      </xdr:nvSpPr>
      <xdr:spPr>
        <a:xfrm>
          <a:off x="838200" y="42357675"/>
          <a:ext cx="11534400" cy="313200"/>
        </a:xfrm>
        <a:prstGeom prst="roundRect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600" b="1">
              <a:solidFill>
                <a:schemeClr val="lt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Juzgado de Menores/Procesos de Violencia de Género                                </a:t>
          </a:r>
        </a:p>
      </xdr:txBody>
    </xdr:sp>
    <xdr:clientData/>
  </xdr:oneCellAnchor>
  <xdr:twoCellAnchor editAs="oneCell">
    <xdr:from>
      <xdr:col>1</xdr:col>
      <xdr:colOff>0</xdr:colOff>
      <xdr:row>189</xdr:row>
      <xdr:rowOff>0</xdr:rowOff>
    </xdr:from>
    <xdr:to>
      <xdr:col>10</xdr:col>
      <xdr:colOff>209175</xdr:colOff>
      <xdr:row>190</xdr:row>
      <xdr:rowOff>133350</xdr:rowOff>
    </xdr:to>
    <xdr:sp macro="" textlink="">
      <xdr:nvSpPr>
        <xdr:cNvPr id="20" name="19 Rectángulo redondeado">
          <a:extLst>
            <a:ext uri="{FF2B5EF4-FFF2-40B4-BE49-F238E27FC236}">
              <a16:creationId xmlns:a16="http://schemas.microsoft.com/office/drawing/2014/main" id="{00000000-0008-0000-0B00-000014000000}"/>
            </a:ext>
          </a:extLst>
        </xdr:cNvPr>
        <xdr:cNvSpPr/>
      </xdr:nvSpPr>
      <xdr:spPr>
        <a:xfrm>
          <a:off x="838200" y="4229100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Sentencias</a:t>
          </a:r>
          <a:r>
            <a:rPr lang="es-ES" sz="1600" b="1" baseline="0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por Delito de Menores</a:t>
          </a:r>
          <a:endParaRPr lang="es-ES" sz="1600" b="1">
            <a:solidFill>
              <a:schemeClr val="tx2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oneCellAnchor>
    <xdr:from>
      <xdr:col>1</xdr:col>
      <xdr:colOff>19050</xdr:colOff>
      <xdr:row>201</xdr:row>
      <xdr:rowOff>47625</xdr:rowOff>
    </xdr:from>
    <xdr:ext cx="11534400" cy="295275"/>
    <xdr:sp macro="" textlink="">
      <xdr:nvSpPr>
        <xdr:cNvPr id="21" name="20 Rectángulo redondeado">
          <a:extLst>
            <a:ext uri="{FF2B5EF4-FFF2-40B4-BE49-F238E27FC236}">
              <a16:creationId xmlns:a16="http://schemas.microsoft.com/office/drawing/2014/main" id="{00000000-0008-0000-0B00-000015000000}"/>
            </a:ext>
          </a:extLst>
        </xdr:cNvPr>
        <xdr:cNvSpPr/>
      </xdr:nvSpPr>
      <xdr:spPr>
        <a:xfrm>
          <a:off x="857250" y="4529137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Personas Enjuiciadas por Delito </a:t>
          </a:r>
        </a:p>
      </xdr:txBody>
    </xdr:sp>
    <xdr:clientData/>
  </xdr:oneCellAnchor>
  <xdr:oneCellAnchor>
    <xdr:from>
      <xdr:col>0</xdr:col>
      <xdr:colOff>828675</xdr:colOff>
      <xdr:row>215</xdr:row>
      <xdr:rowOff>47625</xdr:rowOff>
    </xdr:from>
    <xdr:ext cx="11534400" cy="295275"/>
    <xdr:sp macro="" textlink="">
      <xdr:nvSpPr>
        <xdr:cNvPr id="22" name="21 Rectángulo redondeado">
          <a:extLst>
            <a:ext uri="{FF2B5EF4-FFF2-40B4-BE49-F238E27FC236}">
              <a16:creationId xmlns:a16="http://schemas.microsoft.com/office/drawing/2014/main" id="{00000000-0008-0000-0B00-000016000000}"/>
            </a:ext>
          </a:extLst>
        </xdr:cNvPr>
        <xdr:cNvSpPr/>
      </xdr:nvSpPr>
      <xdr:spPr>
        <a:xfrm>
          <a:off x="828675" y="4852987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Movimiento de Asuntos </a:t>
          </a:r>
        </a:p>
      </xdr:txBody>
    </xdr:sp>
    <xdr:clientData/>
  </xdr:oneCellAnchor>
  <xdr:oneCellAnchor>
    <xdr:from>
      <xdr:col>1</xdr:col>
      <xdr:colOff>28575</xdr:colOff>
      <xdr:row>150</xdr:row>
      <xdr:rowOff>142875</xdr:rowOff>
    </xdr:from>
    <xdr:ext cx="11534400" cy="342900"/>
    <xdr:sp macro="" textlink="">
      <xdr:nvSpPr>
        <xdr:cNvPr id="23" name="22 Rectángulo redondeado">
          <a:extLst>
            <a:ext uri="{FF2B5EF4-FFF2-40B4-BE49-F238E27FC236}">
              <a16:creationId xmlns:a16="http://schemas.microsoft.com/office/drawing/2014/main" id="{00000000-0008-0000-0B00-000017000000}"/>
            </a:ext>
          </a:extLst>
        </xdr:cNvPr>
        <xdr:cNvSpPr/>
      </xdr:nvSpPr>
      <xdr:spPr>
        <a:xfrm>
          <a:off x="866775" y="34585275"/>
          <a:ext cx="11534400" cy="342900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Apelaciones P.Delitos</a:t>
          </a:r>
        </a:p>
      </xdr:txBody>
    </xdr:sp>
    <xdr:clientData/>
  </xdr:oneCellAnchor>
  <xdr:twoCellAnchor editAs="oneCell">
    <xdr:from>
      <xdr:col>1</xdr:col>
      <xdr:colOff>0</xdr:colOff>
      <xdr:row>1</xdr:row>
      <xdr:rowOff>0</xdr:rowOff>
    </xdr:from>
    <xdr:to>
      <xdr:col>10</xdr:col>
      <xdr:colOff>209550</xdr:colOff>
      <xdr:row>3</xdr:row>
      <xdr:rowOff>38100</xdr:rowOff>
    </xdr:to>
    <xdr:sp macro="" textlink="">
      <xdr:nvSpPr>
        <xdr:cNvPr id="24" name="23 Rectángulo redondeado">
          <a:extLst>
            <a:ext uri="{FF2B5EF4-FFF2-40B4-BE49-F238E27FC236}">
              <a16:creationId xmlns:a16="http://schemas.microsoft.com/office/drawing/2014/main" id="{00000000-0008-0000-0B00-000018000000}"/>
            </a:ext>
          </a:extLst>
        </xdr:cNvPr>
        <xdr:cNvSpPr/>
      </xdr:nvSpPr>
      <xdr:spPr>
        <a:xfrm>
          <a:off x="838200" y="161925"/>
          <a:ext cx="11534775" cy="4191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Extremadura</a:t>
          </a:r>
          <a:endParaRPr lang="es-ES" sz="20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9524</xdr:colOff>
      <xdr:row>4</xdr:row>
      <xdr:rowOff>28574</xdr:rowOff>
    </xdr:from>
    <xdr:to>
      <xdr:col>10</xdr:col>
      <xdr:colOff>218699</xdr:colOff>
      <xdr:row>6</xdr:row>
      <xdr:rowOff>19050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/>
      </xdr:nvSpPr>
      <xdr:spPr>
        <a:xfrm>
          <a:off x="847724" y="676274"/>
          <a:ext cx="11534400" cy="314326"/>
        </a:xfrm>
        <a:prstGeom prst="roundRect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Juzgados</a:t>
          </a:r>
          <a:r>
            <a:rPr lang="es-ES" sz="16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de Violencia sobre la Mujer               </a:t>
          </a:r>
          <a:endParaRPr lang="es-ES" sz="16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10</xdr:col>
      <xdr:colOff>419100</xdr:colOff>
      <xdr:row>1</xdr:row>
      <xdr:rowOff>47625</xdr:rowOff>
    </xdr:from>
    <xdr:to>
      <xdr:col>11</xdr:col>
      <xdr:colOff>257174</xdr:colOff>
      <xdr:row>4</xdr:row>
      <xdr:rowOff>104775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/>
      </xdr:nvSpPr>
      <xdr:spPr>
        <a:xfrm>
          <a:off x="12582525" y="209550"/>
          <a:ext cx="723899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  <xdr:twoCellAnchor editAs="oneCell">
    <xdr:from>
      <xdr:col>0</xdr:col>
      <xdr:colOff>828675</xdr:colOff>
      <xdr:row>7</xdr:row>
      <xdr:rowOff>104775</xdr:rowOff>
    </xdr:from>
    <xdr:to>
      <xdr:col>10</xdr:col>
      <xdr:colOff>199650</xdr:colOff>
      <xdr:row>9</xdr:row>
      <xdr:rowOff>76200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SpPr/>
      </xdr:nvSpPr>
      <xdr:spPr>
        <a:xfrm>
          <a:off x="828675" y="123825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Denuncias, Víctimas, Renuncias y sus Evoluciones</a:t>
          </a:r>
        </a:p>
      </xdr:txBody>
    </xdr:sp>
    <xdr:clientData/>
  </xdr:twoCellAnchor>
  <xdr:twoCellAnchor editAs="oneCell">
    <xdr:from>
      <xdr:col>1</xdr:col>
      <xdr:colOff>19048</xdr:colOff>
      <xdr:row>26</xdr:row>
      <xdr:rowOff>19050</xdr:rowOff>
    </xdr:from>
    <xdr:to>
      <xdr:col>10</xdr:col>
      <xdr:colOff>228223</xdr:colOff>
      <xdr:row>30</xdr:row>
      <xdr:rowOff>28575</xdr:rowOff>
    </xdr:to>
    <xdr:sp macro="" textlink="">
      <xdr:nvSpPr>
        <xdr:cNvPr id="5" name="4 Rectángulo redondeado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SpPr/>
      </xdr:nvSpPr>
      <xdr:spPr>
        <a:xfrm>
          <a:off x="857248" y="6038850"/>
          <a:ext cx="11534400" cy="65722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Órdenes de Protección y Medidas de Protección y Seguridad de las Víctimas,(de los arts. 544 ter y 544 bis), solicitadas a Instancia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ES" sz="1600" b="1">
            <a:solidFill>
              <a:schemeClr val="tx2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0</xdr:colOff>
      <xdr:row>38</xdr:row>
      <xdr:rowOff>9525</xdr:rowOff>
    </xdr:from>
    <xdr:to>
      <xdr:col>10</xdr:col>
      <xdr:colOff>209175</xdr:colOff>
      <xdr:row>39</xdr:row>
      <xdr:rowOff>142800</xdr:rowOff>
    </xdr:to>
    <xdr:sp macro="" textlink="">
      <xdr:nvSpPr>
        <xdr:cNvPr id="6" name="5 Rectángulo redondeado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SpPr/>
      </xdr:nvSpPr>
      <xdr:spPr>
        <a:xfrm>
          <a:off x="838200" y="8696325"/>
          <a:ext cx="11534400" cy="295200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Forma de Terminación de los Procedimientos </a:t>
          </a:r>
        </a:p>
      </xdr:txBody>
    </xdr:sp>
    <xdr:clientData/>
  </xdr:twoCellAnchor>
  <xdr:twoCellAnchor editAs="oneCell">
    <xdr:from>
      <xdr:col>1</xdr:col>
      <xdr:colOff>19049</xdr:colOff>
      <xdr:row>52</xdr:row>
      <xdr:rowOff>0</xdr:rowOff>
    </xdr:from>
    <xdr:to>
      <xdr:col>10</xdr:col>
      <xdr:colOff>228224</xdr:colOff>
      <xdr:row>53</xdr:row>
      <xdr:rowOff>133350</xdr:rowOff>
    </xdr:to>
    <xdr:sp macro="" textlink="">
      <xdr:nvSpPr>
        <xdr:cNvPr id="7" name="6 Rectángulo redondeado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SpPr/>
      </xdr:nvSpPr>
      <xdr:spPr>
        <a:xfrm>
          <a:off x="857249" y="1202055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Personas Enjuiciadas </a:t>
          </a:r>
        </a:p>
      </xdr:txBody>
    </xdr:sp>
    <xdr:clientData/>
  </xdr:twoCellAnchor>
  <xdr:twoCellAnchor editAs="oneCell">
    <xdr:from>
      <xdr:col>1</xdr:col>
      <xdr:colOff>38100</xdr:colOff>
      <xdr:row>63</xdr:row>
      <xdr:rowOff>133350</xdr:rowOff>
    </xdr:from>
    <xdr:to>
      <xdr:col>10</xdr:col>
      <xdr:colOff>247275</xdr:colOff>
      <xdr:row>65</xdr:row>
      <xdr:rowOff>76200</xdr:rowOff>
    </xdr:to>
    <xdr:sp macro="" textlink="">
      <xdr:nvSpPr>
        <xdr:cNvPr id="8" name="7 Rectángulo redondeado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SpPr/>
      </xdr:nvSpPr>
      <xdr:spPr>
        <a:xfrm>
          <a:off x="876300" y="1483042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Asuntos Penales Ingresados directamente por tipo de procesos</a:t>
          </a:r>
        </a:p>
      </xdr:txBody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10</xdr:col>
      <xdr:colOff>209175</xdr:colOff>
      <xdr:row>79</xdr:row>
      <xdr:rowOff>151275</xdr:rowOff>
    </xdr:to>
    <xdr:sp macro="" textlink="">
      <xdr:nvSpPr>
        <xdr:cNvPr id="9" name="8 Rectángulo redondeado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SpPr/>
      </xdr:nvSpPr>
      <xdr:spPr>
        <a:xfrm>
          <a:off x="838200" y="17697450"/>
          <a:ext cx="11534400" cy="313200"/>
        </a:xfrm>
        <a:prstGeom prst="roundRect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600" b="1">
              <a:solidFill>
                <a:schemeClr val="lt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Juzgados de lo Penal/Procesos de Violencia de Género                                </a:t>
          </a:r>
        </a:p>
      </xdr:txBody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10</xdr:col>
      <xdr:colOff>209175</xdr:colOff>
      <xdr:row>83</xdr:row>
      <xdr:rowOff>133350</xdr:rowOff>
    </xdr:to>
    <xdr:sp macro="" textlink="">
      <xdr:nvSpPr>
        <xdr:cNvPr id="10" name="9 Rectángulo redondeado">
          <a:extLst>
            <a:ext uri="{FF2B5EF4-FFF2-40B4-BE49-F238E27FC236}">
              <a16:creationId xmlns:a16="http://schemas.microsoft.com/office/drawing/2014/main" id="{00000000-0008-0000-0C00-00000A000000}"/>
            </a:ext>
          </a:extLst>
        </xdr:cNvPr>
        <xdr:cNvSpPr/>
      </xdr:nvSpPr>
      <xdr:spPr>
        <a:xfrm>
          <a:off x="838200" y="1834515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Formas de Terminación de los Procedimientos</a:t>
          </a:r>
        </a:p>
      </xdr:txBody>
    </xdr:sp>
    <xdr:clientData/>
  </xdr:twoCellAnchor>
  <xdr:twoCellAnchor editAs="oneCell">
    <xdr:from>
      <xdr:col>0</xdr:col>
      <xdr:colOff>819150</xdr:colOff>
      <xdr:row>94</xdr:row>
      <xdr:rowOff>19050</xdr:rowOff>
    </xdr:from>
    <xdr:to>
      <xdr:col>10</xdr:col>
      <xdr:colOff>190125</xdr:colOff>
      <xdr:row>95</xdr:row>
      <xdr:rowOff>152400</xdr:rowOff>
    </xdr:to>
    <xdr:sp macro="" textlink="">
      <xdr:nvSpPr>
        <xdr:cNvPr id="11" name="10 Rectángulo redondeado">
          <a:extLst>
            <a:ext uri="{FF2B5EF4-FFF2-40B4-BE49-F238E27FC236}">
              <a16:creationId xmlns:a16="http://schemas.microsoft.com/office/drawing/2014/main" id="{00000000-0008-0000-0C00-00000B000000}"/>
            </a:ext>
          </a:extLst>
        </xdr:cNvPr>
        <xdr:cNvSpPr/>
      </xdr:nvSpPr>
      <xdr:spPr>
        <a:xfrm>
          <a:off x="819150" y="2205037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Personas Enjuiciadas </a:t>
          </a:r>
        </a:p>
      </xdr:txBody>
    </xdr:sp>
    <xdr:clientData/>
  </xdr:twoCellAnchor>
  <xdr:twoCellAnchor editAs="oneCell">
    <xdr:from>
      <xdr:col>1</xdr:col>
      <xdr:colOff>47625</xdr:colOff>
      <xdr:row>106</xdr:row>
      <xdr:rowOff>66675</xdr:rowOff>
    </xdr:from>
    <xdr:to>
      <xdr:col>10</xdr:col>
      <xdr:colOff>256800</xdr:colOff>
      <xdr:row>108</xdr:row>
      <xdr:rowOff>38100</xdr:rowOff>
    </xdr:to>
    <xdr:sp macro="" textlink="">
      <xdr:nvSpPr>
        <xdr:cNvPr id="12" name="11 Rectángulo redondeado">
          <a:extLst>
            <a:ext uri="{FF2B5EF4-FFF2-40B4-BE49-F238E27FC236}">
              <a16:creationId xmlns:a16="http://schemas.microsoft.com/office/drawing/2014/main" id="{00000000-0008-0000-0C00-00000C000000}"/>
            </a:ext>
          </a:extLst>
        </xdr:cNvPr>
        <xdr:cNvSpPr/>
      </xdr:nvSpPr>
      <xdr:spPr>
        <a:xfrm>
          <a:off x="885825" y="2493645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Movimiento de Asuntos Ingresados </a:t>
          </a:r>
        </a:p>
      </xdr:txBody>
    </xdr:sp>
    <xdr:clientData/>
  </xdr:twoCellAnchor>
  <xdr:oneCellAnchor>
    <xdr:from>
      <xdr:col>1</xdr:col>
      <xdr:colOff>0</xdr:colOff>
      <xdr:row>115</xdr:row>
      <xdr:rowOff>0</xdr:rowOff>
    </xdr:from>
    <xdr:ext cx="11534400" cy="313200"/>
    <xdr:sp macro="" textlink="">
      <xdr:nvSpPr>
        <xdr:cNvPr id="13" name="12 Rectángulo redondeado">
          <a:extLst>
            <a:ext uri="{FF2B5EF4-FFF2-40B4-BE49-F238E27FC236}">
              <a16:creationId xmlns:a16="http://schemas.microsoft.com/office/drawing/2014/main" id="{00000000-0008-0000-0C00-00000D000000}"/>
            </a:ext>
          </a:extLst>
        </xdr:cNvPr>
        <xdr:cNvSpPr/>
      </xdr:nvSpPr>
      <xdr:spPr>
        <a:xfrm>
          <a:off x="838200" y="26269950"/>
          <a:ext cx="11534400" cy="313200"/>
        </a:xfrm>
        <a:prstGeom prst="roundRect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600" b="1">
              <a:solidFill>
                <a:schemeClr val="lt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Audiencia Provincial/Procesos de Violencia de Género                                 </a:t>
          </a:r>
        </a:p>
      </xdr:txBody>
    </xdr:sp>
    <xdr:clientData/>
  </xdr:oneCellAnchor>
  <xdr:oneCellAnchor>
    <xdr:from>
      <xdr:col>1</xdr:col>
      <xdr:colOff>0</xdr:colOff>
      <xdr:row>119</xdr:row>
      <xdr:rowOff>0</xdr:rowOff>
    </xdr:from>
    <xdr:ext cx="11534400" cy="295275"/>
    <xdr:sp macro="" textlink="">
      <xdr:nvSpPr>
        <xdr:cNvPr id="14" name="13 Rectángulo redondeado">
          <a:extLst>
            <a:ext uri="{FF2B5EF4-FFF2-40B4-BE49-F238E27FC236}">
              <a16:creationId xmlns:a16="http://schemas.microsoft.com/office/drawing/2014/main" id="{00000000-0008-0000-0C00-00000E000000}"/>
            </a:ext>
          </a:extLst>
        </xdr:cNvPr>
        <xdr:cNvSpPr/>
      </xdr:nvSpPr>
      <xdr:spPr>
        <a:xfrm>
          <a:off x="838200" y="2691765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Sentencias dictadas en</a:t>
          </a:r>
          <a:r>
            <a:rPr lang="es-ES" sz="1600" b="1" baseline="0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Única Instancia por las Audiencias Provinciales</a:t>
          </a:r>
          <a:endParaRPr lang="es-ES" sz="1600" b="1">
            <a:solidFill>
              <a:schemeClr val="tx2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oneCellAnchor>
  <xdr:oneCellAnchor>
    <xdr:from>
      <xdr:col>1</xdr:col>
      <xdr:colOff>0</xdr:colOff>
      <xdr:row>136</xdr:row>
      <xdr:rowOff>9525</xdr:rowOff>
    </xdr:from>
    <xdr:ext cx="11534400" cy="295275"/>
    <xdr:sp macro="" textlink="">
      <xdr:nvSpPr>
        <xdr:cNvPr id="15" name="14 Rectángulo redondeado">
          <a:extLst>
            <a:ext uri="{FF2B5EF4-FFF2-40B4-BE49-F238E27FC236}">
              <a16:creationId xmlns:a16="http://schemas.microsoft.com/office/drawing/2014/main" id="{00000000-0008-0000-0C00-00000F000000}"/>
            </a:ext>
          </a:extLst>
        </xdr:cNvPr>
        <xdr:cNvSpPr/>
      </xdr:nvSpPr>
      <xdr:spPr>
        <a:xfrm>
          <a:off x="838200" y="3081337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Forma</a:t>
          </a:r>
          <a:r>
            <a:rPr lang="es-ES" sz="1600" b="1" baseline="0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de terminación de los </a:t>
          </a: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Recursos</a:t>
          </a:r>
          <a:r>
            <a:rPr lang="es-ES" sz="1600" b="1" baseline="0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de Apelación contra sentencias</a:t>
          </a:r>
          <a:endParaRPr lang="es-ES" sz="1600" b="1">
            <a:solidFill>
              <a:schemeClr val="tx2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oneCellAnchor>
  <xdr:oneCellAnchor>
    <xdr:from>
      <xdr:col>1</xdr:col>
      <xdr:colOff>19050</xdr:colOff>
      <xdr:row>161</xdr:row>
      <xdr:rowOff>47625</xdr:rowOff>
    </xdr:from>
    <xdr:ext cx="11534400" cy="295275"/>
    <xdr:sp macro="" textlink="">
      <xdr:nvSpPr>
        <xdr:cNvPr id="16" name="15 Rectángulo redondeado">
          <a:extLst>
            <a:ext uri="{FF2B5EF4-FFF2-40B4-BE49-F238E27FC236}">
              <a16:creationId xmlns:a16="http://schemas.microsoft.com/office/drawing/2014/main" id="{00000000-0008-0000-0C00-000010000000}"/>
            </a:ext>
          </a:extLst>
        </xdr:cNvPr>
        <xdr:cNvSpPr/>
      </xdr:nvSpPr>
      <xdr:spPr>
        <a:xfrm>
          <a:off x="857250" y="3667125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Personas Enjuiciadas </a:t>
          </a:r>
        </a:p>
      </xdr:txBody>
    </xdr:sp>
    <xdr:clientData/>
  </xdr:oneCellAnchor>
  <xdr:oneCellAnchor>
    <xdr:from>
      <xdr:col>1</xdr:col>
      <xdr:colOff>0</xdr:colOff>
      <xdr:row>172</xdr:row>
      <xdr:rowOff>9525</xdr:rowOff>
    </xdr:from>
    <xdr:ext cx="11534400" cy="295275"/>
    <xdr:sp macro="" textlink="">
      <xdr:nvSpPr>
        <xdr:cNvPr id="17" name="16 Rectángulo redondeado">
          <a:extLst>
            <a:ext uri="{FF2B5EF4-FFF2-40B4-BE49-F238E27FC236}">
              <a16:creationId xmlns:a16="http://schemas.microsoft.com/office/drawing/2014/main" id="{00000000-0008-0000-0C00-000011000000}"/>
            </a:ext>
          </a:extLst>
        </xdr:cNvPr>
        <xdr:cNvSpPr/>
      </xdr:nvSpPr>
      <xdr:spPr>
        <a:xfrm>
          <a:off x="838200" y="3943350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Movimiento de Asuntos Ingresados </a:t>
          </a:r>
        </a:p>
      </xdr:txBody>
    </xdr:sp>
    <xdr:clientData/>
  </xdr:oneCellAnchor>
  <xdr:oneCellAnchor>
    <xdr:from>
      <xdr:col>1</xdr:col>
      <xdr:colOff>0</xdr:colOff>
      <xdr:row>185</xdr:row>
      <xdr:rowOff>133350</xdr:rowOff>
    </xdr:from>
    <xdr:ext cx="11534400" cy="313200"/>
    <xdr:sp macro="" textlink="">
      <xdr:nvSpPr>
        <xdr:cNvPr id="18" name="17 Rectángulo redondeado">
          <a:extLst>
            <a:ext uri="{FF2B5EF4-FFF2-40B4-BE49-F238E27FC236}">
              <a16:creationId xmlns:a16="http://schemas.microsoft.com/office/drawing/2014/main" id="{00000000-0008-0000-0C00-000012000000}"/>
            </a:ext>
          </a:extLst>
        </xdr:cNvPr>
        <xdr:cNvSpPr/>
      </xdr:nvSpPr>
      <xdr:spPr>
        <a:xfrm>
          <a:off x="838200" y="42271950"/>
          <a:ext cx="11534400" cy="313200"/>
        </a:xfrm>
        <a:prstGeom prst="roundRect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600" b="1">
              <a:solidFill>
                <a:schemeClr val="lt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Juzgado de Menores/Procesos de Violencia de Género                                 </a:t>
          </a:r>
        </a:p>
      </xdr:txBody>
    </xdr:sp>
    <xdr:clientData/>
  </xdr:oneCellAnchor>
  <xdr:twoCellAnchor editAs="oneCell">
    <xdr:from>
      <xdr:col>1</xdr:col>
      <xdr:colOff>0</xdr:colOff>
      <xdr:row>189</xdr:row>
      <xdr:rowOff>0</xdr:rowOff>
    </xdr:from>
    <xdr:to>
      <xdr:col>10</xdr:col>
      <xdr:colOff>209175</xdr:colOff>
      <xdr:row>190</xdr:row>
      <xdr:rowOff>133350</xdr:rowOff>
    </xdr:to>
    <xdr:sp macro="" textlink="">
      <xdr:nvSpPr>
        <xdr:cNvPr id="19" name="18 Rectángulo redondeado">
          <a:extLst>
            <a:ext uri="{FF2B5EF4-FFF2-40B4-BE49-F238E27FC236}">
              <a16:creationId xmlns:a16="http://schemas.microsoft.com/office/drawing/2014/main" id="{00000000-0008-0000-0C00-000013000000}"/>
            </a:ext>
          </a:extLst>
        </xdr:cNvPr>
        <xdr:cNvSpPr/>
      </xdr:nvSpPr>
      <xdr:spPr>
        <a:xfrm>
          <a:off x="838200" y="4229100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Sentencias</a:t>
          </a:r>
          <a:r>
            <a:rPr lang="es-ES" sz="1600" b="1" baseline="0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por Delito de Menores</a:t>
          </a:r>
          <a:endParaRPr lang="es-ES" sz="1600" b="1">
            <a:solidFill>
              <a:schemeClr val="tx2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oneCellAnchor>
    <xdr:from>
      <xdr:col>1</xdr:col>
      <xdr:colOff>9525</xdr:colOff>
      <xdr:row>201</xdr:row>
      <xdr:rowOff>66675</xdr:rowOff>
    </xdr:from>
    <xdr:ext cx="11534400" cy="295275"/>
    <xdr:sp macro="" textlink="">
      <xdr:nvSpPr>
        <xdr:cNvPr id="20" name="19 Rectángulo redondeado">
          <a:extLst>
            <a:ext uri="{FF2B5EF4-FFF2-40B4-BE49-F238E27FC236}">
              <a16:creationId xmlns:a16="http://schemas.microsoft.com/office/drawing/2014/main" id="{00000000-0008-0000-0C00-000014000000}"/>
            </a:ext>
          </a:extLst>
        </xdr:cNvPr>
        <xdr:cNvSpPr/>
      </xdr:nvSpPr>
      <xdr:spPr>
        <a:xfrm>
          <a:off x="847725" y="4531042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Personas Enjuiciadas por Delito </a:t>
          </a:r>
        </a:p>
      </xdr:txBody>
    </xdr:sp>
    <xdr:clientData/>
  </xdr:oneCellAnchor>
  <xdr:oneCellAnchor>
    <xdr:from>
      <xdr:col>0</xdr:col>
      <xdr:colOff>828675</xdr:colOff>
      <xdr:row>215</xdr:row>
      <xdr:rowOff>0</xdr:rowOff>
    </xdr:from>
    <xdr:ext cx="11534400" cy="295275"/>
    <xdr:sp macro="" textlink="">
      <xdr:nvSpPr>
        <xdr:cNvPr id="21" name="20 Rectángulo redondeado">
          <a:extLst>
            <a:ext uri="{FF2B5EF4-FFF2-40B4-BE49-F238E27FC236}">
              <a16:creationId xmlns:a16="http://schemas.microsoft.com/office/drawing/2014/main" id="{00000000-0008-0000-0C00-000015000000}"/>
            </a:ext>
          </a:extLst>
        </xdr:cNvPr>
        <xdr:cNvSpPr/>
      </xdr:nvSpPr>
      <xdr:spPr>
        <a:xfrm>
          <a:off x="828675" y="4848225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Movimiento de Asuntos </a:t>
          </a:r>
        </a:p>
      </xdr:txBody>
    </xdr:sp>
    <xdr:clientData/>
  </xdr:oneCellAnchor>
  <xdr:oneCellAnchor>
    <xdr:from>
      <xdr:col>1</xdr:col>
      <xdr:colOff>9525</xdr:colOff>
      <xdr:row>150</xdr:row>
      <xdr:rowOff>142875</xdr:rowOff>
    </xdr:from>
    <xdr:ext cx="11534400" cy="342900"/>
    <xdr:sp macro="" textlink="">
      <xdr:nvSpPr>
        <xdr:cNvPr id="22" name="21 Rectángulo redondeado">
          <a:extLst>
            <a:ext uri="{FF2B5EF4-FFF2-40B4-BE49-F238E27FC236}">
              <a16:creationId xmlns:a16="http://schemas.microsoft.com/office/drawing/2014/main" id="{00000000-0008-0000-0C00-000016000000}"/>
            </a:ext>
          </a:extLst>
        </xdr:cNvPr>
        <xdr:cNvSpPr/>
      </xdr:nvSpPr>
      <xdr:spPr>
        <a:xfrm>
          <a:off x="847725" y="34585275"/>
          <a:ext cx="11534400" cy="342900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Apelaciones P.Delitos</a:t>
          </a:r>
        </a:p>
      </xdr:txBody>
    </xdr:sp>
    <xdr:clientData/>
  </xdr:oneCellAnchor>
  <xdr:twoCellAnchor editAs="oneCell">
    <xdr:from>
      <xdr:col>1</xdr:col>
      <xdr:colOff>0</xdr:colOff>
      <xdr:row>1</xdr:row>
      <xdr:rowOff>0</xdr:rowOff>
    </xdr:from>
    <xdr:to>
      <xdr:col>10</xdr:col>
      <xdr:colOff>209550</xdr:colOff>
      <xdr:row>3</xdr:row>
      <xdr:rowOff>38100</xdr:rowOff>
    </xdr:to>
    <xdr:sp macro="" textlink="">
      <xdr:nvSpPr>
        <xdr:cNvPr id="23" name="22 Rectángulo redondeado">
          <a:extLst>
            <a:ext uri="{FF2B5EF4-FFF2-40B4-BE49-F238E27FC236}">
              <a16:creationId xmlns:a16="http://schemas.microsoft.com/office/drawing/2014/main" id="{00000000-0008-0000-0C00-000017000000}"/>
            </a:ext>
          </a:extLst>
        </xdr:cNvPr>
        <xdr:cNvSpPr/>
      </xdr:nvSpPr>
      <xdr:spPr>
        <a:xfrm>
          <a:off x="838200" y="161925"/>
          <a:ext cx="11534775" cy="4191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Galicia</a:t>
          </a:r>
          <a:endParaRPr lang="es-ES" sz="20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9524</xdr:colOff>
      <xdr:row>4</xdr:row>
      <xdr:rowOff>28574</xdr:rowOff>
    </xdr:from>
    <xdr:to>
      <xdr:col>10</xdr:col>
      <xdr:colOff>218699</xdr:colOff>
      <xdr:row>6</xdr:row>
      <xdr:rowOff>19050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/>
      </xdr:nvSpPr>
      <xdr:spPr>
        <a:xfrm>
          <a:off x="847724" y="676274"/>
          <a:ext cx="11534400" cy="314326"/>
        </a:xfrm>
        <a:prstGeom prst="roundRect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Juzgados</a:t>
          </a:r>
          <a:r>
            <a:rPr lang="es-ES" sz="16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de Violencia sobre la Mujer               </a:t>
          </a:r>
          <a:endParaRPr lang="es-ES" sz="16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10</xdr:col>
      <xdr:colOff>419100</xdr:colOff>
      <xdr:row>1</xdr:row>
      <xdr:rowOff>47625</xdr:rowOff>
    </xdr:from>
    <xdr:to>
      <xdr:col>11</xdr:col>
      <xdr:colOff>257174</xdr:colOff>
      <xdr:row>4</xdr:row>
      <xdr:rowOff>104775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SpPr/>
      </xdr:nvSpPr>
      <xdr:spPr>
        <a:xfrm>
          <a:off x="12582525" y="209550"/>
          <a:ext cx="723899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  <xdr:twoCellAnchor editAs="oneCell">
    <xdr:from>
      <xdr:col>0</xdr:col>
      <xdr:colOff>828675</xdr:colOff>
      <xdr:row>7</xdr:row>
      <xdr:rowOff>104775</xdr:rowOff>
    </xdr:from>
    <xdr:to>
      <xdr:col>10</xdr:col>
      <xdr:colOff>199650</xdr:colOff>
      <xdr:row>9</xdr:row>
      <xdr:rowOff>76200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SpPr/>
      </xdr:nvSpPr>
      <xdr:spPr>
        <a:xfrm>
          <a:off x="828675" y="123825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Denuncias, Víctimas, Renuncias y sus Evoluciones</a:t>
          </a:r>
        </a:p>
      </xdr:txBody>
    </xdr:sp>
    <xdr:clientData/>
  </xdr:twoCellAnchor>
  <xdr:twoCellAnchor editAs="oneCell">
    <xdr:from>
      <xdr:col>1</xdr:col>
      <xdr:colOff>85723</xdr:colOff>
      <xdr:row>26</xdr:row>
      <xdr:rowOff>0</xdr:rowOff>
    </xdr:from>
    <xdr:to>
      <xdr:col>10</xdr:col>
      <xdr:colOff>294898</xdr:colOff>
      <xdr:row>30</xdr:row>
      <xdr:rowOff>9525</xdr:rowOff>
    </xdr:to>
    <xdr:sp macro="" textlink="">
      <xdr:nvSpPr>
        <xdr:cNvPr id="5" name="4 Rectángulo redondeado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SpPr/>
      </xdr:nvSpPr>
      <xdr:spPr>
        <a:xfrm>
          <a:off x="923923" y="6019800"/>
          <a:ext cx="11534400" cy="65722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Órdenes de Protección y Medidas de Protección y Seguridad de las Víctimas,(de los arts. 544 ter y 544 bis), solicitadas a Instancia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ES" sz="1600" b="1">
            <a:solidFill>
              <a:schemeClr val="tx2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0</xdr:colOff>
      <xdr:row>38</xdr:row>
      <xdr:rowOff>66675</xdr:rowOff>
    </xdr:from>
    <xdr:to>
      <xdr:col>10</xdr:col>
      <xdr:colOff>209175</xdr:colOff>
      <xdr:row>40</xdr:row>
      <xdr:rowOff>38025</xdr:rowOff>
    </xdr:to>
    <xdr:sp macro="" textlink="">
      <xdr:nvSpPr>
        <xdr:cNvPr id="6" name="5 Rectángulo redondeado"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SpPr/>
      </xdr:nvSpPr>
      <xdr:spPr>
        <a:xfrm>
          <a:off x="838200" y="8753475"/>
          <a:ext cx="11534400" cy="295200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Forma de Terminación de los Procedimientos </a:t>
          </a:r>
        </a:p>
      </xdr:txBody>
    </xdr:sp>
    <xdr:clientData/>
  </xdr:twoCellAnchor>
  <xdr:twoCellAnchor editAs="oneCell">
    <xdr:from>
      <xdr:col>1</xdr:col>
      <xdr:colOff>57149</xdr:colOff>
      <xdr:row>52</xdr:row>
      <xdr:rowOff>9525</xdr:rowOff>
    </xdr:from>
    <xdr:to>
      <xdr:col>10</xdr:col>
      <xdr:colOff>266324</xdr:colOff>
      <xdr:row>53</xdr:row>
      <xdr:rowOff>142875</xdr:rowOff>
    </xdr:to>
    <xdr:sp macro="" textlink="">
      <xdr:nvSpPr>
        <xdr:cNvPr id="7" name="6 Rectángulo redondeado"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SpPr/>
      </xdr:nvSpPr>
      <xdr:spPr>
        <a:xfrm>
          <a:off x="895349" y="1203007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Personas Enjuiciadas </a:t>
          </a:r>
        </a:p>
      </xdr:txBody>
    </xdr:sp>
    <xdr:clientData/>
  </xdr:twoCellAnchor>
  <xdr:twoCellAnchor editAs="oneCell">
    <xdr:from>
      <xdr:col>1</xdr:col>
      <xdr:colOff>28575</xdr:colOff>
      <xdr:row>63</xdr:row>
      <xdr:rowOff>114300</xdr:rowOff>
    </xdr:from>
    <xdr:to>
      <xdr:col>10</xdr:col>
      <xdr:colOff>237750</xdr:colOff>
      <xdr:row>65</xdr:row>
      <xdr:rowOff>57150</xdr:rowOff>
    </xdr:to>
    <xdr:sp macro="" textlink="">
      <xdr:nvSpPr>
        <xdr:cNvPr id="8" name="7 Rectángulo redondeado">
          <a:extLst>
            <a:ext uri="{FF2B5EF4-FFF2-40B4-BE49-F238E27FC236}">
              <a16:creationId xmlns:a16="http://schemas.microsoft.com/office/drawing/2014/main" id="{00000000-0008-0000-0D00-000008000000}"/>
            </a:ext>
          </a:extLst>
        </xdr:cNvPr>
        <xdr:cNvSpPr/>
      </xdr:nvSpPr>
      <xdr:spPr>
        <a:xfrm>
          <a:off x="866775" y="1481137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Asuntos Penales Ingresados directamente por tipo de procesos</a:t>
          </a:r>
        </a:p>
      </xdr:txBody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10</xdr:col>
      <xdr:colOff>209175</xdr:colOff>
      <xdr:row>79</xdr:row>
      <xdr:rowOff>151275</xdr:rowOff>
    </xdr:to>
    <xdr:sp macro="" textlink="">
      <xdr:nvSpPr>
        <xdr:cNvPr id="9" name="8 Rectángulo redondeado">
          <a:extLst>
            <a:ext uri="{FF2B5EF4-FFF2-40B4-BE49-F238E27FC236}">
              <a16:creationId xmlns:a16="http://schemas.microsoft.com/office/drawing/2014/main" id="{00000000-0008-0000-0D00-000009000000}"/>
            </a:ext>
          </a:extLst>
        </xdr:cNvPr>
        <xdr:cNvSpPr/>
      </xdr:nvSpPr>
      <xdr:spPr>
        <a:xfrm>
          <a:off x="838200" y="17878425"/>
          <a:ext cx="11534400" cy="313200"/>
        </a:xfrm>
        <a:prstGeom prst="roundRect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600" b="1">
              <a:solidFill>
                <a:schemeClr val="lt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Juzgados de lo Penal/Procesos de Violencia de Género                                </a:t>
          </a:r>
        </a:p>
      </xdr:txBody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10</xdr:col>
      <xdr:colOff>209175</xdr:colOff>
      <xdr:row>83</xdr:row>
      <xdr:rowOff>133350</xdr:rowOff>
    </xdr:to>
    <xdr:sp macro="" textlink="">
      <xdr:nvSpPr>
        <xdr:cNvPr id="10" name="9 Rectángulo redondeado">
          <a:extLst>
            <a:ext uri="{FF2B5EF4-FFF2-40B4-BE49-F238E27FC236}">
              <a16:creationId xmlns:a16="http://schemas.microsoft.com/office/drawing/2014/main" id="{00000000-0008-0000-0D00-00000A000000}"/>
            </a:ext>
          </a:extLst>
        </xdr:cNvPr>
        <xdr:cNvSpPr/>
      </xdr:nvSpPr>
      <xdr:spPr>
        <a:xfrm>
          <a:off x="838200" y="1852612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Formas de Terminación de los Procedimientos</a:t>
          </a:r>
        </a:p>
      </xdr:txBody>
    </xdr:sp>
    <xdr:clientData/>
  </xdr:twoCellAnchor>
  <xdr:twoCellAnchor editAs="oneCell">
    <xdr:from>
      <xdr:col>1</xdr:col>
      <xdr:colOff>19050</xdr:colOff>
      <xdr:row>94</xdr:row>
      <xdr:rowOff>57150</xdr:rowOff>
    </xdr:from>
    <xdr:to>
      <xdr:col>10</xdr:col>
      <xdr:colOff>228225</xdr:colOff>
      <xdr:row>96</xdr:row>
      <xdr:rowOff>28575</xdr:rowOff>
    </xdr:to>
    <xdr:sp macro="" textlink="">
      <xdr:nvSpPr>
        <xdr:cNvPr id="11" name="10 Rectángulo redondeado">
          <a:extLst>
            <a:ext uri="{FF2B5EF4-FFF2-40B4-BE49-F238E27FC236}">
              <a16:creationId xmlns:a16="http://schemas.microsoft.com/office/drawing/2014/main" id="{00000000-0008-0000-0D00-00000B000000}"/>
            </a:ext>
          </a:extLst>
        </xdr:cNvPr>
        <xdr:cNvSpPr/>
      </xdr:nvSpPr>
      <xdr:spPr>
        <a:xfrm>
          <a:off x="857250" y="2208847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Personas Enjuiciadas </a:t>
          </a:r>
        </a:p>
      </xdr:txBody>
    </xdr:sp>
    <xdr:clientData/>
  </xdr:twoCellAnchor>
  <xdr:twoCellAnchor editAs="oneCell">
    <xdr:from>
      <xdr:col>1</xdr:col>
      <xdr:colOff>38100</xdr:colOff>
      <xdr:row>106</xdr:row>
      <xdr:rowOff>28575</xdr:rowOff>
    </xdr:from>
    <xdr:to>
      <xdr:col>10</xdr:col>
      <xdr:colOff>247275</xdr:colOff>
      <xdr:row>108</xdr:row>
      <xdr:rowOff>0</xdr:rowOff>
    </xdr:to>
    <xdr:sp macro="" textlink="">
      <xdr:nvSpPr>
        <xdr:cNvPr id="12" name="11 Rectángulo redondeado">
          <a:extLst>
            <a:ext uri="{FF2B5EF4-FFF2-40B4-BE49-F238E27FC236}">
              <a16:creationId xmlns:a16="http://schemas.microsoft.com/office/drawing/2014/main" id="{00000000-0008-0000-0D00-00000C000000}"/>
            </a:ext>
          </a:extLst>
        </xdr:cNvPr>
        <xdr:cNvSpPr/>
      </xdr:nvSpPr>
      <xdr:spPr>
        <a:xfrm>
          <a:off x="876300" y="2489835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Movimiento de Asuntos Ingresados </a:t>
          </a:r>
        </a:p>
      </xdr:txBody>
    </xdr:sp>
    <xdr:clientData/>
  </xdr:twoCellAnchor>
  <xdr:oneCellAnchor>
    <xdr:from>
      <xdr:col>1</xdr:col>
      <xdr:colOff>0</xdr:colOff>
      <xdr:row>115</xdr:row>
      <xdr:rowOff>0</xdr:rowOff>
    </xdr:from>
    <xdr:ext cx="11534400" cy="313200"/>
    <xdr:sp macro="" textlink="">
      <xdr:nvSpPr>
        <xdr:cNvPr id="13" name="12 Rectángulo redondeado">
          <a:extLst>
            <a:ext uri="{FF2B5EF4-FFF2-40B4-BE49-F238E27FC236}">
              <a16:creationId xmlns:a16="http://schemas.microsoft.com/office/drawing/2014/main" id="{00000000-0008-0000-0D00-00000D000000}"/>
            </a:ext>
          </a:extLst>
        </xdr:cNvPr>
        <xdr:cNvSpPr/>
      </xdr:nvSpPr>
      <xdr:spPr>
        <a:xfrm>
          <a:off x="838200" y="26450925"/>
          <a:ext cx="11534400" cy="313200"/>
        </a:xfrm>
        <a:prstGeom prst="roundRect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600" b="1">
              <a:solidFill>
                <a:schemeClr val="lt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Audiencia Provincial/Procesos de Violencia de Género                                 </a:t>
          </a:r>
        </a:p>
      </xdr:txBody>
    </xdr:sp>
    <xdr:clientData/>
  </xdr:oneCellAnchor>
  <xdr:oneCellAnchor>
    <xdr:from>
      <xdr:col>1</xdr:col>
      <xdr:colOff>0</xdr:colOff>
      <xdr:row>119</xdr:row>
      <xdr:rowOff>0</xdr:rowOff>
    </xdr:from>
    <xdr:ext cx="11534400" cy="295275"/>
    <xdr:sp macro="" textlink="">
      <xdr:nvSpPr>
        <xdr:cNvPr id="14" name="13 Rectángulo redondeado">
          <a:extLst>
            <a:ext uri="{FF2B5EF4-FFF2-40B4-BE49-F238E27FC236}">
              <a16:creationId xmlns:a16="http://schemas.microsoft.com/office/drawing/2014/main" id="{00000000-0008-0000-0D00-00000E000000}"/>
            </a:ext>
          </a:extLst>
        </xdr:cNvPr>
        <xdr:cNvSpPr/>
      </xdr:nvSpPr>
      <xdr:spPr>
        <a:xfrm>
          <a:off x="838200" y="2709862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Sentencias dictadas en</a:t>
          </a:r>
          <a:r>
            <a:rPr lang="es-ES" sz="1600" b="1" baseline="0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Única Instancia por las Audiencias Provinciales</a:t>
          </a:r>
          <a:endParaRPr lang="es-ES" sz="1600" b="1">
            <a:solidFill>
              <a:schemeClr val="tx2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oneCellAnchor>
  <xdr:oneCellAnchor>
    <xdr:from>
      <xdr:col>0</xdr:col>
      <xdr:colOff>819150</xdr:colOff>
      <xdr:row>136</xdr:row>
      <xdr:rowOff>57150</xdr:rowOff>
    </xdr:from>
    <xdr:ext cx="11534400" cy="295275"/>
    <xdr:sp macro="" textlink="">
      <xdr:nvSpPr>
        <xdr:cNvPr id="15" name="14 Rectángulo redondeado">
          <a:extLst>
            <a:ext uri="{FF2B5EF4-FFF2-40B4-BE49-F238E27FC236}">
              <a16:creationId xmlns:a16="http://schemas.microsoft.com/office/drawing/2014/main" id="{00000000-0008-0000-0D00-00000F000000}"/>
            </a:ext>
          </a:extLst>
        </xdr:cNvPr>
        <xdr:cNvSpPr/>
      </xdr:nvSpPr>
      <xdr:spPr>
        <a:xfrm>
          <a:off x="819150" y="3086100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Forma</a:t>
          </a:r>
          <a:r>
            <a:rPr lang="es-ES" sz="1600" b="1" baseline="0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de terminación de los </a:t>
          </a: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Recursos</a:t>
          </a:r>
          <a:r>
            <a:rPr lang="es-ES" sz="1600" b="1" baseline="0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de Apelación contra sentencias</a:t>
          </a:r>
          <a:endParaRPr lang="es-ES" sz="1600" b="1">
            <a:solidFill>
              <a:schemeClr val="tx2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oneCellAnchor>
  <xdr:oneCellAnchor>
    <xdr:from>
      <xdr:col>1</xdr:col>
      <xdr:colOff>28575</xdr:colOff>
      <xdr:row>160</xdr:row>
      <xdr:rowOff>152400</xdr:rowOff>
    </xdr:from>
    <xdr:ext cx="11534400" cy="295275"/>
    <xdr:sp macro="" textlink="">
      <xdr:nvSpPr>
        <xdr:cNvPr id="16" name="15 Rectángulo redondeado">
          <a:extLst>
            <a:ext uri="{FF2B5EF4-FFF2-40B4-BE49-F238E27FC236}">
              <a16:creationId xmlns:a16="http://schemas.microsoft.com/office/drawing/2014/main" id="{00000000-0008-0000-0D00-000010000000}"/>
            </a:ext>
          </a:extLst>
        </xdr:cNvPr>
        <xdr:cNvSpPr/>
      </xdr:nvSpPr>
      <xdr:spPr>
        <a:xfrm>
          <a:off x="866775" y="3659505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Personas Enjuiciadas </a:t>
          </a:r>
        </a:p>
      </xdr:txBody>
    </xdr:sp>
    <xdr:clientData/>
  </xdr:oneCellAnchor>
  <xdr:oneCellAnchor>
    <xdr:from>
      <xdr:col>1</xdr:col>
      <xdr:colOff>19050</xdr:colOff>
      <xdr:row>171</xdr:row>
      <xdr:rowOff>228600</xdr:rowOff>
    </xdr:from>
    <xdr:ext cx="11534400" cy="295275"/>
    <xdr:sp macro="" textlink="">
      <xdr:nvSpPr>
        <xdr:cNvPr id="17" name="16 Rectángulo redondeado">
          <a:extLst>
            <a:ext uri="{FF2B5EF4-FFF2-40B4-BE49-F238E27FC236}">
              <a16:creationId xmlns:a16="http://schemas.microsoft.com/office/drawing/2014/main" id="{00000000-0008-0000-0D00-000011000000}"/>
            </a:ext>
          </a:extLst>
        </xdr:cNvPr>
        <xdr:cNvSpPr/>
      </xdr:nvSpPr>
      <xdr:spPr>
        <a:xfrm>
          <a:off x="857250" y="3940492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Movimiento de Asuntos Ingresados </a:t>
          </a:r>
        </a:p>
      </xdr:txBody>
    </xdr:sp>
    <xdr:clientData/>
  </xdr:oneCellAnchor>
  <xdr:oneCellAnchor>
    <xdr:from>
      <xdr:col>0</xdr:col>
      <xdr:colOff>819150</xdr:colOff>
      <xdr:row>186</xdr:row>
      <xdr:rowOff>38100</xdr:rowOff>
    </xdr:from>
    <xdr:ext cx="11534400" cy="313200"/>
    <xdr:sp macro="" textlink="">
      <xdr:nvSpPr>
        <xdr:cNvPr id="18" name="17 Rectángulo redondeado">
          <a:extLst>
            <a:ext uri="{FF2B5EF4-FFF2-40B4-BE49-F238E27FC236}">
              <a16:creationId xmlns:a16="http://schemas.microsoft.com/office/drawing/2014/main" id="{00000000-0008-0000-0D00-000012000000}"/>
            </a:ext>
          </a:extLst>
        </xdr:cNvPr>
        <xdr:cNvSpPr/>
      </xdr:nvSpPr>
      <xdr:spPr>
        <a:xfrm>
          <a:off x="819150" y="42338625"/>
          <a:ext cx="11534400" cy="313200"/>
        </a:xfrm>
        <a:prstGeom prst="roundRect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600" b="1">
              <a:solidFill>
                <a:schemeClr val="lt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Juzgado de Menores/Procesos de Violencia de Género                                 </a:t>
          </a:r>
        </a:p>
      </xdr:txBody>
    </xdr:sp>
    <xdr:clientData/>
  </xdr:oneCellAnchor>
  <xdr:twoCellAnchor editAs="oneCell">
    <xdr:from>
      <xdr:col>1</xdr:col>
      <xdr:colOff>0</xdr:colOff>
      <xdr:row>189</xdr:row>
      <xdr:rowOff>0</xdr:rowOff>
    </xdr:from>
    <xdr:to>
      <xdr:col>10</xdr:col>
      <xdr:colOff>209175</xdr:colOff>
      <xdr:row>190</xdr:row>
      <xdr:rowOff>133350</xdr:rowOff>
    </xdr:to>
    <xdr:sp macro="" textlink="">
      <xdr:nvSpPr>
        <xdr:cNvPr id="19" name="18 Rectángulo redondeado">
          <a:extLst>
            <a:ext uri="{FF2B5EF4-FFF2-40B4-BE49-F238E27FC236}">
              <a16:creationId xmlns:a16="http://schemas.microsoft.com/office/drawing/2014/main" id="{00000000-0008-0000-0D00-000013000000}"/>
            </a:ext>
          </a:extLst>
        </xdr:cNvPr>
        <xdr:cNvSpPr/>
      </xdr:nvSpPr>
      <xdr:spPr>
        <a:xfrm>
          <a:off x="838200" y="4247197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Sentencias</a:t>
          </a:r>
          <a:r>
            <a:rPr lang="es-ES" sz="1600" b="1" baseline="0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por Delito de Menores</a:t>
          </a:r>
          <a:endParaRPr lang="es-ES" sz="1600" b="1">
            <a:solidFill>
              <a:schemeClr val="tx2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oneCellAnchor>
    <xdr:from>
      <xdr:col>1</xdr:col>
      <xdr:colOff>38100</xdr:colOff>
      <xdr:row>200</xdr:row>
      <xdr:rowOff>152400</xdr:rowOff>
    </xdr:from>
    <xdr:ext cx="11534400" cy="295275"/>
    <xdr:sp macro="" textlink="">
      <xdr:nvSpPr>
        <xdr:cNvPr id="20" name="19 Rectángulo redondeado">
          <a:extLst>
            <a:ext uri="{FF2B5EF4-FFF2-40B4-BE49-F238E27FC236}">
              <a16:creationId xmlns:a16="http://schemas.microsoft.com/office/drawing/2014/main" id="{00000000-0008-0000-0D00-000014000000}"/>
            </a:ext>
          </a:extLst>
        </xdr:cNvPr>
        <xdr:cNvSpPr/>
      </xdr:nvSpPr>
      <xdr:spPr>
        <a:xfrm>
          <a:off x="876300" y="4521517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Personas Enjuiciadas por Delito </a:t>
          </a:r>
        </a:p>
      </xdr:txBody>
    </xdr:sp>
    <xdr:clientData/>
  </xdr:oneCellAnchor>
  <xdr:oneCellAnchor>
    <xdr:from>
      <xdr:col>1</xdr:col>
      <xdr:colOff>47625</xdr:colOff>
      <xdr:row>215</xdr:row>
      <xdr:rowOff>0</xdr:rowOff>
    </xdr:from>
    <xdr:ext cx="11534400" cy="295275"/>
    <xdr:sp macro="" textlink="">
      <xdr:nvSpPr>
        <xdr:cNvPr id="21" name="20 Rectángulo redondeado">
          <a:extLst>
            <a:ext uri="{FF2B5EF4-FFF2-40B4-BE49-F238E27FC236}">
              <a16:creationId xmlns:a16="http://schemas.microsoft.com/office/drawing/2014/main" id="{00000000-0008-0000-0D00-000015000000}"/>
            </a:ext>
          </a:extLst>
        </xdr:cNvPr>
        <xdr:cNvSpPr/>
      </xdr:nvSpPr>
      <xdr:spPr>
        <a:xfrm>
          <a:off x="885825" y="4848225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Movimiento de Asuntos </a:t>
          </a:r>
        </a:p>
      </xdr:txBody>
    </xdr:sp>
    <xdr:clientData/>
  </xdr:oneCellAnchor>
  <xdr:oneCellAnchor>
    <xdr:from>
      <xdr:col>1</xdr:col>
      <xdr:colOff>0</xdr:colOff>
      <xdr:row>151</xdr:row>
      <xdr:rowOff>38100</xdr:rowOff>
    </xdr:from>
    <xdr:ext cx="11534400" cy="342900"/>
    <xdr:sp macro="" textlink="">
      <xdr:nvSpPr>
        <xdr:cNvPr id="22" name="21 Rectángulo redondeado">
          <a:extLst>
            <a:ext uri="{FF2B5EF4-FFF2-40B4-BE49-F238E27FC236}">
              <a16:creationId xmlns:a16="http://schemas.microsoft.com/office/drawing/2014/main" id="{00000000-0008-0000-0D00-000016000000}"/>
            </a:ext>
          </a:extLst>
        </xdr:cNvPr>
        <xdr:cNvSpPr/>
      </xdr:nvSpPr>
      <xdr:spPr>
        <a:xfrm>
          <a:off x="838200" y="34661475"/>
          <a:ext cx="11534400" cy="342900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Apelaciones P.Delitos</a:t>
          </a:r>
        </a:p>
      </xdr:txBody>
    </xdr:sp>
    <xdr:clientData/>
  </xdr:oneCellAnchor>
  <xdr:twoCellAnchor editAs="oneCell">
    <xdr:from>
      <xdr:col>1</xdr:col>
      <xdr:colOff>0</xdr:colOff>
      <xdr:row>1</xdr:row>
      <xdr:rowOff>0</xdr:rowOff>
    </xdr:from>
    <xdr:to>
      <xdr:col>10</xdr:col>
      <xdr:colOff>209550</xdr:colOff>
      <xdr:row>3</xdr:row>
      <xdr:rowOff>38100</xdr:rowOff>
    </xdr:to>
    <xdr:sp macro="" textlink="">
      <xdr:nvSpPr>
        <xdr:cNvPr id="23" name="22 Rectángulo redondeado">
          <a:extLst>
            <a:ext uri="{FF2B5EF4-FFF2-40B4-BE49-F238E27FC236}">
              <a16:creationId xmlns:a16="http://schemas.microsoft.com/office/drawing/2014/main" id="{00000000-0008-0000-0D00-000017000000}"/>
            </a:ext>
          </a:extLst>
        </xdr:cNvPr>
        <xdr:cNvSpPr/>
      </xdr:nvSpPr>
      <xdr:spPr>
        <a:xfrm>
          <a:off x="838200" y="161925"/>
          <a:ext cx="11534775" cy="4191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Comunidad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de Madrid</a:t>
          </a:r>
          <a:endParaRPr lang="es-ES" sz="20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9524</xdr:colOff>
      <xdr:row>4</xdr:row>
      <xdr:rowOff>28574</xdr:rowOff>
    </xdr:from>
    <xdr:to>
      <xdr:col>10</xdr:col>
      <xdr:colOff>218699</xdr:colOff>
      <xdr:row>6</xdr:row>
      <xdr:rowOff>19050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/>
      </xdr:nvSpPr>
      <xdr:spPr>
        <a:xfrm>
          <a:off x="847724" y="676274"/>
          <a:ext cx="11534400" cy="314326"/>
        </a:xfrm>
        <a:prstGeom prst="roundRect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Juzgados</a:t>
          </a:r>
          <a:r>
            <a:rPr lang="es-ES" sz="16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de Violencia sobre la Mujer               </a:t>
          </a:r>
          <a:endParaRPr lang="es-ES" sz="16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10</xdr:col>
      <xdr:colOff>419100</xdr:colOff>
      <xdr:row>1</xdr:row>
      <xdr:rowOff>47625</xdr:rowOff>
    </xdr:from>
    <xdr:to>
      <xdr:col>11</xdr:col>
      <xdr:colOff>257174</xdr:colOff>
      <xdr:row>4</xdr:row>
      <xdr:rowOff>104775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/>
      </xdr:nvSpPr>
      <xdr:spPr>
        <a:xfrm>
          <a:off x="12582525" y="209550"/>
          <a:ext cx="723899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  <xdr:twoCellAnchor editAs="oneCell">
    <xdr:from>
      <xdr:col>0</xdr:col>
      <xdr:colOff>828675</xdr:colOff>
      <xdr:row>7</xdr:row>
      <xdr:rowOff>104775</xdr:rowOff>
    </xdr:from>
    <xdr:to>
      <xdr:col>10</xdr:col>
      <xdr:colOff>199650</xdr:colOff>
      <xdr:row>9</xdr:row>
      <xdr:rowOff>76200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SpPr/>
      </xdr:nvSpPr>
      <xdr:spPr>
        <a:xfrm>
          <a:off x="828675" y="123825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Denuncias, Víctimas, Renuncias y sus Evoluciones</a:t>
          </a:r>
        </a:p>
      </xdr:txBody>
    </xdr:sp>
    <xdr:clientData/>
  </xdr:twoCellAnchor>
  <xdr:twoCellAnchor editAs="oneCell">
    <xdr:from>
      <xdr:col>1</xdr:col>
      <xdr:colOff>9523</xdr:colOff>
      <xdr:row>26</xdr:row>
      <xdr:rowOff>66675</xdr:rowOff>
    </xdr:from>
    <xdr:to>
      <xdr:col>10</xdr:col>
      <xdr:colOff>218698</xdr:colOff>
      <xdr:row>30</xdr:row>
      <xdr:rowOff>76200</xdr:rowOff>
    </xdr:to>
    <xdr:sp macro="" textlink="">
      <xdr:nvSpPr>
        <xdr:cNvPr id="5" name="4 Rectángulo redondeado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SpPr/>
      </xdr:nvSpPr>
      <xdr:spPr>
        <a:xfrm>
          <a:off x="847723" y="6086475"/>
          <a:ext cx="11534400" cy="65722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Órdenes de Protección y Medidas de Protección y Seguridad de las Víctimas,(de los arts. 544 ter y 544 bis), solicitadas a Instancia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ES" sz="1600" b="1">
            <a:solidFill>
              <a:schemeClr val="tx2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28575</xdr:colOff>
      <xdr:row>38</xdr:row>
      <xdr:rowOff>19050</xdr:rowOff>
    </xdr:from>
    <xdr:to>
      <xdr:col>10</xdr:col>
      <xdr:colOff>237750</xdr:colOff>
      <xdr:row>39</xdr:row>
      <xdr:rowOff>152325</xdr:rowOff>
    </xdr:to>
    <xdr:sp macro="" textlink="">
      <xdr:nvSpPr>
        <xdr:cNvPr id="6" name="5 Rectángulo redondeado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SpPr/>
      </xdr:nvSpPr>
      <xdr:spPr>
        <a:xfrm>
          <a:off x="866775" y="8705850"/>
          <a:ext cx="11534400" cy="295200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Forma de Terminación de los Procedimientos </a:t>
          </a:r>
        </a:p>
      </xdr:txBody>
    </xdr:sp>
    <xdr:clientData/>
  </xdr:twoCellAnchor>
  <xdr:twoCellAnchor editAs="oneCell">
    <xdr:from>
      <xdr:col>0</xdr:col>
      <xdr:colOff>828674</xdr:colOff>
      <xdr:row>51</xdr:row>
      <xdr:rowOff>142875</xdr:rowOff>
    </xdr:from>
    <xdr:to>
      <xdr:col>10</xdr:col>
      <xdr:colOff>199649</xdr:colOff>
      <xdr:row>53</xdr:row>
      <xdr:rowOff>114300</xdr:rowOff>
    </xdr:to>
    <xdr:sp macro="" textlink="">
      <xdr:nvSpPr>
        <xdr:cNvPr id="7" name="6 Rectángulo redondeado"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SpPr/>
      </xdr:nvSpPr>
      <xdr:spPr>
        <a:xfrm>
          <a:off x="828674" y="1200150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Personas Enjuiciadas </a:t>
          </a:r>
        </a:p>
      </xdr:txBody>
    </xdr:sp>
    <xdr:clientData/>
  </xdr:twoCellAnchor>
  <xdr:twoCellAnchor editAs="oneCell">
    <xdr:from>
      <xdr:col>0</xdr:col>
      <xdr:colOff>819150</xdr:colOff>
      <xdr:row>64</xdr:row>
      <xdr:rowOff>85725</xdr:rowOff>
    </xdr:from>
    <xdr:to>
      <xdr:col>10</xdr:col>
      <xdr:colOff>190125</xdr:colOff>
      <xdr:row>66</xdr:row>
      <xdr:rowOff>57150</xdr:rowOff>
    </xdr:to>
    <xdr:sp macro="" textlink="">
      <xdr:nvSpPr>
        <xdr:cNvPr id="8" name="7 Rectángulo redondeado">
          <a:extLst>
            <a:ext uri="{FF2B5EF4-FFF2-40B4-BE49-F238E27FC236}">
              <a16:creationId xmlns:a16="http://schemas.microsoft.com/office/drawing/2014/main" id="{00000000-0008-0000-0E00-000008000000}"/>
            </a:ext>
          </a:extLst>
        </xdr:cNvPr>
        <xdr:cNvSpPr/>
      </xdr:nvSpPr>
      <xdr:spPr>
        <a:xfrm>
          <a:off x="819150" y="1497330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Asuntos Penales Ingresados directamente por tipo de procesos</a:t>
          </a:r>
        </a:p>
      </xdr:txBody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10</xdr:col>
      <xdr:colOff>209175</xdr:colOff>
      <xdr:row>79</xdr:row>
      <xdr:rowOff>151275</xdr:rowOff>
    </xdr:to>
    <xdr:sp macro="" textlink="">
      <xdr:nvSpPr>
        <xdr:cNvPr id="9" name="8 Rectángulo redondeado">
          <a:extLst>
            <a:ext uri="{FF2B5EF4-FFF2-40B4-BE49-F238E27FC236}">
              <a16:creationId xmlns:a16="http://schemas.microsoft.com/office/drawing/2014/main" id="{00000000-0008-0000-0E00-000009000000}"/>
            </a:ext>
          </a:extLst>
        </xdr:cNvPr>
        <xdr:cNvSpPr/>
      </xdr:nvSpPr>
      <xdr:spPr>
        <a:xfrm>
          <a:off x="838200" y="17878425"/>
          <a:ext cx="11534400" cy="313200"/>
        </a:xfrm>
        <a:prstGeom prst="roundRect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600" b="1">
              <a:solidFill>
                <a:schemeClr val="lt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Juzgados de lo Penal/Procesos de Violencia de Género                                </a:t>
          </a:r>
        </a:p>
      </xdr:txBody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10</xdr:col>
      <xdr:colOff>209175</xdr:colOff>
      <xdr:row>83</xdr:row>
      <xdr:rowOff>133350</xdr:rowOff>
    </xdr:to>
    <xdr:sp macro="" textlink="">
      <xdr:nvSpPr>
        <xdr:cNvPr id="10" name="9 Rectángulo redondeado">
          <a:extLst>
            <a:ext uri="{FF2B5EF4-FFF2-40B4-BE49-F238E27FC236}">
              <a16:creationId xmlns:a16="http://schemas.microsoft.com/office/drawing/2014/main" id="{00000000-0008-0000-0E00-00000A000000}"/>
            </a:ext>
          </a:extLst>
        </xdr:cNvPr>
        <xdr:cNvSpPr/>
      </xdr:nvSpPr>
      <xdr:spPr>
        <a:xfrm>
          <a:off x="838200" y="1852612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Formas de Terminación de los Procedimientos</a:t>
          </a:r>
        </a:p>
      </xdr:txBody>
    </xdr:sp>
    <xdr:clientData/>
  </xdr:twoCellAnchor>
  <xdr:twoCellAnchor editAs="oneCell">
    <xdr:from>
      <xdr:col>1</xdr:col>
      <xdr:colOff>0</xdr:colOff>
      <xdr:row>94</xdr:row>
      <xdr:rowOff>47625</xdr:rowOff>
    </xdr:from>
    <xdr:to>
      <xdr:col>10</xdr:col>
      <xdr:colOff>209175</xdr:colOff>
      <xdr:row>96</xdr:row>
      <xdr:rowOff>19050</xdr:rowOff>
    </xdr:to>
    <xdr:sp macro="" textlink="">
      <xdr:nvSpPr>
        <xdr:cNvPr id="11" name="10 Rectángulo redondeado">
          <a:extLst>
            <a:ext uri="{FF2B5EF4-FFF2-40B4-BE49-F238E27FC236}">
              <a16:creationId xmlns:a16="http://schemas.microsoft.com/office/drawing/2014/main" id="{00000000-0008-0000-0E00-00000B000000}"/>
            </a:ext>
          </a:extLst>
        </xdr:cNvPr>
        <xdr:cNvSpPr/>
      </xdr:nvSpPr>
      <xdr:spPr>
        <a:xfrm>
          <a:off x="838200" y="2207895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Personas Enjuiciadas </a:t>
          </a:r>
        </a:p>
      </xdr:txBody>
    </xdr:sp>
    <xdr:clientData/>
  </xdr:twoCellAnchor>
  <xdr:twoCellAnchor editAs="oneCell">
    <xdr:from>
      <xdr:col>0</xdr:col>
      <xdr:colOff>819150</xdr:colOff>
      <xdr:row>106</xdr:row>
      <xdr:rowOff>66675</xdr:rowOff>
    </xdr:from>
    <xdr:to>
      <xdr:col>10</xdr:col>
      <xdr:colOff>190125</xdr:colOff>
      <xdr:row>108</xdr:row>
      <xdr:rowOff>38100</xdr:rowOff>
    </xdr:to>
    <xdr:sp macro="" textlink="">
      <xdr:nvSpPr>
        <xdr:cNvPr id="12" name="11 Rectángulo redondeado">
          <a:extLst>
            <a:ext uri="{FF2B5EF4-FFF2-40B4-BE49-F238E27FC236}">
              <a16:creationId xmlns:a16="http://schemas.microsoft.com/office/drawing/2014/main" id="{00000000-0008-0000-0E00-00000C000000}"/>
            </a:ext>
          </a:extLst>
        </xdr:cNvPr>
        <xdr:cNvSpPr/>
      </xdr:nvSpPr>
      <xdr:spPr>
        <a:xfrm>
          <a:off x="819150" y="2493645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Movimiento de Asuntos Ingresados </a:t>
          </a:r>
        </a:p>
      </xdr:txBody>
    </xdr:sp>
    <xdr:clientData/>
  </xdr:twoCellAnchor>
  <xdr:oneCellAnchor>
    <xdr:from>
      <xdr:col>1</xdr:col>
      <xdr:colOff>0</xdr:colOff>
      <xdr:row>115</xdr:row>
      <xdr:rowOff>0</xdr:rowOff>
    </xdr:from>
    <xdr:ext cx="11534400" cy="313200"/>
    <xdr:sp macro="" textlink="">
      <xdr:nvSpPr>
        <xdr:cNvPr id="13" name="12 Rectángulo redondeado">
          <a:extLst>
            <a:ext uri="{FF2B5EF4-FFF2-40B4-BE49-F238E27FC236}">
              <a16:creationId xmlns:a16="http://schemas.microsoft.com/office/drawing/2014/main" id="{00000000-0008-0000-0E00-00000D000000}"/>
            </a:ext>
          </a:extLst>
        </xdr:cNvPr>
        <xdr:cNvSpPr/>
      </xdr:nvSpPr>
      <xdr:spPr>
        <a:xfrm>
          <a:off x="838200" y="26450925"/>
          <a:ext cx="11534400" cy="313200"/>
        </a:xfrm>
        <a:prstGeom prst="roundRect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600" b="1">
              <a:solidFill>
                <a:schemeClr val="lt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Audiencia Provincial/Procesos de Violencia de Género                                 </a:t>
          </a:r>
        </a:p>
      </xdr:txBody>
    </xdr:sp>
    <xdr:clientData/>
  </xdr:oneCellAnchor>
  <xdr:oneCellAnchor>
    <xdr:from>
      <xdr:col>1</xdr:col>
      <xdr:colOff>0</xdr:colOff>
      <xdr:row>119</xdr:row>
      <xdr:rowOff>0</xdr:rowOff>
    </xdr:from>
    <xdr:ext cx="11534400" cy="295275"/>
    <xdr:sp macro="" textlink="">
      <xdr:nvSpPr>
        <xdr:cNvPr id="14" name="13 Rectángulo redondeado">
          <a:extLst>
            <a:ext uri="{FF2B5EF4-FFF2-40B4-BE49-F238E27FC236}">
              <a16:creationId xmlns:a16="http://schemas.microsoft.com/office/drawing/2014/main" id="{00000000-0008-0000-0E00-00000E000000}"/>
            </a:ext>
          </a:extLst>
        </xdr:cNvPr>
        <xdr:cNvSpPr/>
      </xdr:nvSpPr>
      <xdr:spPr>
        <a:xfrm>
          <a:off x="838200" y="2709862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Sentencias dictadas en</a:t>
          </a:r>
          <a:r>
            <a:rPr lang="es-ES" sz="1600" b="1" baseline="0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Única Instancia por las Audiencias Provinciales</a:t>
          </a:r>
          <a:endParaRPr lang="es-ES" sz="1600" b="1">
            <a:solidFill>
              <a:schemeClr val="tx2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oneCellAnchor>
  <xdr:oneCellAnchor>
    <xdr:from>
      <xdr:col>1</xdr:col>
      <xdr:colOff>9525</xdr:colOff>
      <xdr:row>136</xdr:row>
      <xdr:rowOff>9525</xdr:rowOff>
    </xdr:from>
    <xdr:ext cx="11534400" cy="295275"/>
    <xdr:sp macro="" textlink="">
      <xdr:nvSpPr>
        <xdr:cNvPr id="15" name="14 Rectángulo redondeado">
          <a:extLst>
            <a:ext uri="{FF2B5EF4-FFF2-40B4-BE49-F238E27FC236}">
              <a16:creationId xmlns:a16="http://schemas.microsoft.com/office/drawing/2014/main" id="{00000000-0008-0000-0E00-00000F000000}"/>
            </a:ext>
          </a:extLst>
        </xdr:cNvPr>
        <xdr:cNvSpPr/>
      </xdr:nvSpPr>
      <xdr:spPr>
        <a:xfrm>
          <a:off x="847725" y="3081337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Forma</a:t>
          </a:r>
          <a:r>
            <a:rPr lang="es-ES" sz="1600" b="1" baseline="0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de terminación de los </a:t>
          </a: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Recursos</a:t>
          </a:r>
          <a:r>
            <a:rPr lang="es-ES" sz="1600" b="1" baseline="0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de Apelación contra sentencias</a:t>
          </a:r>
          <a:endParaRPr lang="es-ES" sz="1600" b="1">
            <a:solidFill>
              <a:schemeClr val="tx2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oneCellAnchor>
  <xdr:oneCellAnchor>
    <xdr:from>
      <xdr:col>1</xdr:col>
      <xdr:colOff>38100</xdr:colOff>
      <xdr:row>161</xdr:row>
      <xdr:rowOff>28575</xdr:rowOff>
    </xdr:from>
    <xdr:ext cx="11534400" cy="295275"/>
    <xdr:sp macro="" textlink="">
      <xdr:nvSpPr>
        <xdr:cNvPr id="16" name="15 Rectángulo redondeado">
          <a:extLst>
            <a:ext uri="{FF2B5EF4-FFF2-40B4-BE49-F238E27FC236}">
              <a16:creationId xmlns:a16="http://schemas.microsoft.com/office/drawing/2014/main" id="{00000000-0008-0000-0E00-000010000000}"/>
            </a:ext>
          </a:extLst>
        </xdr:cNvPr>
        <xdr:cNvSpPr/>
      </xdr:nvSpPr>
      <xdr:spPr>
        <a:xfrm>
          <a:off x="876300" y="3665220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Personas Enjuiciadas </a:t>
          </a:r>
        </a:p>
      </xdr:txBody>
    </xdr:sp>
    <xdr:clientData/>
  </xdr:oneCellAnchor>
  <xdr:oneCellAnchor>
    <xdr:from>
      <xdr:col>1</xdr:col>
      <xdr:colOff>0</xdr:colOff>
      <xdr:row>172</xdr:row>
      <xdr:rowOff>19050</xdr:rowOff>
    </xdr:from>
    <xdr:ext cx="11534400" cy="295275"/>
    <xdr:sp macro="" textlink="">
      <xdr:nvSpPr>
        <xdr:cNvPr id="17" name="16 Rectángulo redondeado">
          <a:extLst>
            <a:ext uri="{FF2B5EF4-FFF2-40B4-BE49-F238E27FC236}">
              <a16:creationId xmlns:a16="http://schemas.microsoft.com/office/drawing/2014/main" id="{00000000-0008-0000-0E00-000011000000}"/>
            </a:ext>
          </a:extLst>
        </xdr:cNvPr>
        <xdr:cNvSpPr/>
      </xdr:nvSpPr>
      <xdr:spPr>
        <a:xfrm>
          <a:off x="838200" y="3944302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Movimiento de Asuntos Ingresados </a:t>
          </a:r>
        </a:p>
      </xdr:txBody>
    </xdr:sp>
    <xdr:clientData/>
  </xdr:oneCellAnchor>
  <xdr:oneCellAnchor>
    <xdr:from>
      <xdr:col>1</xdr:col>
      <xdr:colOff>0</xdr:colOff>
      <xdr:row>186</xdr:row>
      <xdr:rowOff>85725</xdr:rowOff>
    </xdr:from>
    <xdr:ext cx="11534400" cy="313200"/>
    <xdr:sp macro="" textlink="">
      <xdr:nvSpPr>
        <xdr:cNvPr id="18" name="17 Rectángulo redondeado">
          <a:extLst>
            <a:ext uri="{FF2B5EF4-FFF2-40B4-BE49-F238E27FC236}">
              <a16:creationId xmlns:a16="http://schemas.microsoft.com/office/drawing/2014/main" id="{00000000-0008-0000-0E00-000012000000}"/>
            </a:ext>
          </a:extLst>
        </xdr:cNvPr>
        <xdr:cNvSpPr/>
      </xdr:nvSpPr>
      <xdr:spPr>
        <a:xfrm>
          <a:off x="838200" y="42386250"/>
          <a:ext cx="11534400" cy="313200"/>
        </a:xfrm>
        <a:prstGeom prst="roundRect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600" b="1">
              <a:solidFill>
                <a:schemeClr val="lt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Juzgado de Menores/Procesos de Violencia de Género                                 </a:t>
          </a:r>
        </a:p>
      </xdr:txBody>
    </xdr:sp>
    <xdr:clientData/>
  </xdr:oneCellAnchor>
  <xdr:twoCellAnchor editAs="oneCell">
    <xdr:from>
      <xdr:col>1</xdr:col>
      <xdr:colOff>0</xdr:colOff>
      <xdr:row>189</xdr:row>
      <xdr:rowOff>0</xdr:rowOff>
    </xdr:from>
    <xdr:to>
      <xdr:col>10</xdr:col>
      <xdr:colOff>209175</xdr:colOff>
      <xdr:row>190</xdr:row>
      <xdr:rowOff>133350</xdr:rowOff>
    </xdr:to>
    <xdr:sp macro="" textlink="">
      <xdr:nvSpPr>
        <xdr:cNvPr id="19" name="18 Rectángulo redondeado">
          <a:extLst>
            <a:ext uri="{FF2B5EF4-FFF2-40B4-BE49-F238E27FC236}">
              <a16:creationId xmlns:a16="http://schemas.microsoft.com/office/drawing/2014/main" id="{00000000-0008-0000-0E00-000013000000}"/>
            </a:ext>
          </a:extLst>
        </xdr:cNvPr>
        <xdr:cNvSpPr/>
      </xdr:nvSpPr>
      <xdr:spPr>
        <a:xfrm>
          <a:off x="838200" y="4247197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Sentencias</a:t>
          </a:r>
          <a:r>
            <a:rPr lang="es-ES" sz="1600" b="1" baseline="0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por Delito de Menores</a:t>
          </a:r>
          <a:endParaRPr lang="es-ES" sz="1600" b="1">
            <a:solidFill>
              <a:schemeClr val="tx2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oneCellAnchor>
    <xdr:from>
      <xdr:col>1</xdr:col>
      <xdr:colOff>0</xdr:colOff>
      <xdr:row>200</xdr:row>
      <xdr:rowOff>123825</xdr:rowOff>
    </xdr:from>
    <xdr:ext cx="11534400" cy="295275"/>
    <xdr:sp macro="" textlink="">
      <xdr:nvSpPr>
        <xdr:cNvPr id="20" name="19 Rectángulo redondeado">
          <a:extLst>
            <a:ext uri="{FF2B5EF4-FFF2-40B4-BE49-F238E27FC236}">
              <a16:creationId xmlns:a16="http://schemas.microsoft.com/office/drawing/2014/main" id="{00000000-0008-0000-0E00-000014000000}"/>
            </a:ext>
          </a:extLst>
        </xdr:cNvPr>
        <xdr:cNvSpPr/>
      </xdr:nvSpPr>
      <xdr:spPr>
        <a:xfrm>
          <a:off x="838200" y="4518660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Personas Enjuiciadas por Delito</a:t>
          </a:r>
        </a:p>
      </xdr:txBody>
    </xdr:sp>
    <xdr:clientData/>
  </xdr:oneCellAnchor>
  <xdr:oneCellAnchor>
    <xdr:from>
      <xdr:col>1</xdr:col>
      <xdr:colOff>9525</xdr:colOff>
      <xdr:row>214</xdr:row>
      <xdr:rowOff>104775</xdr:rowOff>
    </xdr:from>
    <xdr:ext cx="11534400" cy="295275"/>
    <xdr:sp macro="" textlink="">
      <xdr:nvSpPr>
        <xdr:cNvPr id="21" name="20 Rectángulo redondeado">
          <a:extLst>
            <a:ext uri="{FF2B5EF4-FFF2-40B4-BE49-F238E27FC236}">
              <a16:creationId xmlns:a16="http://schemas.microsoft.com/office/drawing/2014/main" id="{00000000-0008-0000-0E00-000015000000}"/>
            </a:ext>
          </a:extLst>
        </xdr:cNvPr>
        <xdr:cNvSpPr/>
      </xdr:nvSpPr>
      <xdr:spPr>
        <a:xfrm>
          <a:off x="847725" y="4840605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Movimiento de Asuntos </a:t>
          </a:r>
        </a:p>
      </xdr:txBody>
    </xdr:sp>
    <xdr:clientData/>
  </xdr:oneCellAnchor>
  <xdr:oneCellAnchor>
    <xdr:from>
      <xdr:col>0</xdr:col>
      <xdr:colOff>819150</xdr:colOff>
      <xdr:row>151</xdr:row>
      <xdr:rowOff>38100</xdr:rowOff>
    </xdr:from>
    <xdr:ext cx="11534400" cy="342900"/>
    <xdr:sp macro="" textlink="">
      <xdr:nvSpPr>
        <xdr:cNvPr id="22" name="21 Rectángulo redondeado">
          <a:extLst>
            <a:ext uri="{FF2B5EF4-FFF2-40B4-BE49-F238E27FC236}">
              <a16:creationId xmlns:a16="http://schemas.microsoft.com/office/drawing/2014/main" id="{00000000-0008-0000-0E00-000016000000}"/>
            </a:ext>
          </a:extLst>
        </xdr:cNvPr>
        <xdr:cNvSpPr/>
      </xdr:nvSpPr>
      <xdr:spPr>
        <a:xfrm>
          <a:off x="819150" y="34661475"/>
          <a:ext cx="11534400" cy="342900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Apelaciones P.Delitos</a:t>
          </a:r>
        </a:p>
      </xdr:txBody>
    </xdr:sp>
    <xdr:clientData/>
  </xdr:oneCellAnchor>
  <xdr:twoCellAnchor editAs="oneCell">
    <xdr:from>
      <xdr:col>1</xdr:col>
      <xdr:colOff>0</xdr:colOff>
      <xdr:row>1</xdr:row>
      <xdr:rowOff>0</xdr:rowOff>
    </xdr:from>
    <xdr:to>
      <xdr:col>10</xdr:col>
      <xdr:colOff>209550</xdr:colOff>
      <xdr:row>3</xdr:row>
      <xdr:rowOff>38100</xdr:rowOff>
    </xdr:to>
    <xdr:sp macro="" textlink="">
      <xdr:nvSpPr>
        <xdr:cNvPr id="23" name="22 Rectángulo redondeado">
          <a:extLst>
            <a:ext uri="{FF2B5EF4-FFF2-40B4-BE49-F238E27FC236}">
              <a16:creationId xmlns:a16="http://schemas.microsoft.com/office/drawing/2014/main" id="{00000000-0008-0000-0E00-000017000000}"/>
            </a:ext>
          </a:extLst>
        </xdr:cNvPr>
        <xdr:cNvSpPr/>
      </xdr:nvSpPr>
      <xdr:spPr>
        <a:xfrm>
          <a:off x="838200" y="161925"/>
          <a:ext cx="11534775" cy="4191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Región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de Murcia</a:t>
          </a:r>
          <a:endParaRPr lang="es-ES" sz="20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9524</xdr:colOff>
      <xdr:row>4</xdr:row>
      <xdr:rowOff>28574</xdr:rowOff>
    </xdr:from>
    <xdr:to>
      <xdr:col>10</xdr:col>
      <xdr:colOff>218699</xdr:colOff>
      <xdr:row>6</xdr:row>
      <xdr:rowOff>19050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/>
      </xdr:nvSpPr>
      <xdr:spPr>
        <a:xfrm>
          <a:off x="847724" y="676274"/>
          <a:ext cx="11534400" cy="314326"/>
        </a:xfrm>
        <a:prstGeom prst="roundRect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Juzgados</a:t>
          </a:r>
          <a:r>
            <a:rPr lang="es-ES" sz="16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de Violencia sobre la Mujer               </a:t>
          </a:r>
          <a:endParaRPr lang="es-ES" sz="16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10</xdr:col>
      <xdr:colOff>419100</xdr:colOff>
      <xdr:row>1</xdr:row>
      <xdr:rowOff>47625</xdr:rowOff>
    </xdr:from>
    <xdr:to>
      <xdr:col>11</xdr:col>
      <xdr:colOff>257174</xdr:colOff>
      <xdr:row>4</xdr:row>
      <xdr:rowOff>104775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/>
      </xdr:nvSpPr>
      <xdr:spPr>
        <a:xfrm>
          <a:off x="12582525" y="209550"/>
          <a:ext cx="723899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  <xdr:twoCellAnchor editAs="oneCell">
    <xdr:from>
      <xdr:col>0</xdr:col>
      <xdr:colOff>828675</xdr:colOff>
      <xdr:row>7</xdr:row>
      <xdr:rowOff>104775</xdr:rowOff>
    </xdr:from>
    <xdr:to>
      <xdr:col>10</xdr:col>
      <xdr:colOff>199650</xdr:colOff>
      <xdr:row>9</xdr:row>
      <xdr:rowOff>76200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SpPr/>
      </xdr:nvSpPr>
      <xdr:spPr>
        <a:xfrm>
          <a:off x="828675" y="123825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Denuncias, Víctimas, Renuncias y sus Evoluciones</a:t>
          </a:r>
        </a:p>
      </xdr:txBody>
    </xdr:sp>
    <xdr:clientData/>
  </xdr:twoCellAnchor>
  <xdr:twoCellAnchor editAs="oneCell">
    <xdr:from>
      <xdr:col>1</xdr:col>
      <xdr:colOff>28573</xdr:colOff>
      <xdr:row>26</xdr:row>
      <xdr:rowOff>85725</xdr:rowOff>
    </xdr:from>
    <xdr:to>
      <xdr:col>10</xdr:col>
      <xdr:colOff>237748</xdr:colOff>
      <xdr:row>30</xdr:row>
      <xdr:rowOff>95250</xdr:rowOff>
    </xdr:to>
    <xdr:sp macro="" textlink="">
      <xdr:nvSpPr>
        <xdr:cNvPr id="5" name="4 Rectángulo redondeado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SpPr/>
      </xdr:nvSpPr>
      <xdr:spPr>
        <a:xfrm>
          <a:off x="866773" y="6105525"/>
          <a:ext cx="11534400" cy="65722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Órdenes de Protección y Medidas de Protección y Seguridad de las Víctimas,(de los arts. 544 ter y 544 bis), solicitadas a Instancia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ES" sz="1600" b="1">
            <a:solidFill>
              <a:schemeClr val="tx2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0</xdr:col>
      <xdr:colOff>819150</xdr:colOff>
      <xdr:row>38</xdr:row>
      <xdr:rowOff>19050</xdr:rowOff>
    </xdr:from>
    <xdr:to>
      <xdr:col>10</xdr:col>
      <xdr:colOff>190125</xdr:colOff>
      <xdr:row>39</xdr:row>
      <xdr:rowOff>152325</xdr:rowOff>
    </xdr:to>
    <xdr:sp macro="" textlink="">
      <xdr:nvSpPr>
        <xdr:cNvPr id="6" name="5 Rectángulo redondeado">
          <a:extLst>
            <a:ext uri="{FF2B5EF4-FFF2-40B4-BE49-F238E27FC236}">
              <a16:creationId xmlns:a16="http://schemas.microsoft.com/office/drawing/2014/main" id="{00000000-0008-0000-0F00-000006000000}"/>
            </a:ext>
          </a:extLst>
        </xdr:cNvPr>
        <xdr:cNvSpPr/>
      </xdr:nvSpPr>
      <xdr:spPr>
        <a:xfrm>
          <a:off x="819150" y="8705850"/>
          <a:ext cx="11534400" cy="295200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Forma de Terminación de los Procedimientos </a:t>
          </a:r>
        </a:p>
      </xdr:txBody>
    </xdr:sp>
    <xdr:clientData/>
  </xdr:twoCellAnchor>
  <xdr:twoCellAnchor editAs="oneCell">
    <xdr:from>
      <xdr:col>1</xdr:col>
      <xdr:colOff>38099</xdr:colOff>
      <xdr:row>52</xdr:row>
      <xdr:rowOff>28575</xdr:rowOff>
    </xdr:from>
    <xdr:to>
      <xdr:col>10</xdr:col>
      <xdr:colOff>247274</xdr:colOff>
      <xdr:row>54</xdr:row>
      <xdr:rowOff>0</xdr:rowOff>
    </xdr:to>
    <xdr:sp macro="" textlink="">
      <xdr:nvSpPr>
        <xdr:cNvPr id="7" name="6 Rectángulo redondeado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SpPr/>
      </xdr:nvSpPr>
      <xdr:spPr>
        <a:xfrm>
          <a:off x="876299" y="1204912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Personas Enjuiciadas </a:t>
          </a:r>
        </a:p>
      </xdr:txBody>
    </xdr:sp>
    <xdr:clientData/>
  </xdr:twoCellAnchor>
  <xdr:twoCellAnchor editAs="oneCell">
    <xdr:from>
      <xdr:col>1</xdr:col>
      <xdr:colOff>0</xdr:colOff>
      <xdr:row>64</xdr:row>
      <xdr:rowOff>19050</xdr:rowOff>
    </xdr:from>
    <xdr:to>
      <xdr:col>10</xdr:col>
      <xdr:colOff>209175</xdr:colOff>
      <xdr:row>65</xdr:row>
      <xdr:rowOff>152400</xdr:rowOff>
    </xdr:to>
    <xdr:sp macro="" textlink="">
      <xdr:nvSpPr>
        <xdr:cNvPr id="8" name="7 Rectángulo redondeado"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SpPr/>
      </xdr:nvSpPr>
      <xdr:spPr>
        <a:xfrm>
          <a:off x="838200" y="1490662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Asuntos Penales Ingresados directamente por tipo de procesos</a:t>
          </a:r>
        </a:p>
      </xdr:txBody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10</xdr:col>
      <xdr:colOff>209175</xdr:colOff>
      <xdr:row>79</xdr:row>
      <xdr:rowOff>151275</xdr:rowOff>
    </xdr:to>
    <xdr:sp macro="" textlink="">
      <xdr:nvSpPr>
        <xdr:cNvPr id="9" name="8 Rectángulo redondeado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SpPr/>
      </xdr:nvSpPr>
      <xdr:spPr>
        <a:xfrm>
          <a:off x="838200" y="17878425"/>
          <a:ext cx="11534400" cy="313200"/>
        </a:xfrm>
        <a:prstGeom prst="roundRect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600" b="1">
              <a:solidFill>
                <a:schemeClr val="lt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Juzgados de lo Penal/Procesos de Violencia de Género                                </a:t>
          </a:r>
        </a:p>
      </xdr:txBody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10</xdr:col>
      <xdr:colOff>209175</xdr:colOff>
      <xdr:row>83</xdr:row>
      <xdr:rowOff>133350</xdr:rowOff>
    </xdr:to>
    <xdr:sp macro="" textlink="">
      <xdr:nvSpPr>
        <xdr:cNvPr id="10" name="9 Rectángulo redondeado">
          <a:extLst>
            <a:ext uri="{FF2B5EF4-FFF2-40B4-BE49-F238E27FC236}">
              <a16:creationId xmlns:a16="http://schemas.microsoft.com/office/drawing/2014/main" id="{00000000-0008-0000-0F00-00000A000000}"/>
            </a:ext>
          </a:extLst>
        </xdr:cNvPr>
        <xdr:cNvSpPr/>
      </xdr:nvSpPr>
      <xdr:spPr>
        <a:xfrm>
          <a:off x="838200" y="1852612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Formas de Terminación de los Procedimientos</a:t>
          </a:r>
        </a:p>
      </xdr:txBody>
    </xdr:sp>
    <xdr:clientData/>
  </xdr:twoCellAnchor>
  <xdr:twoCellAnchor editAs="oneCell">
    <xdr:from>
      <xdr:col>0</xdr:col>
      <xdr:colOff>828675</xdr:colOff>
      <xdr:row>94</xdr:row>
      <xdr:rowOff>9525</xdr:rowOff>
    </xdr:from>
    <xdr:to>
      <xdr:col>10</xdr:col>
      <xdr:colOff>199650</xdr:colOff>
      <xdr:row>95</xdr:row>
      <xdr:rowOff>142875</xdr:rowOff>
    </xdr:to>
    <xdr:sp macro="" textlink="">
      <xdr:nvSpPr>
        <xdr:cNvPr id="11" name="10 Rectángulo redondeado">
          <a:extLst>
            <a:ext uri="{FF2B5EF4-FFF2-40B4-BE49-F238E27FC236}">
              <a16:creationId xmlns:a16="http://schemas.microsoft.com/office/drawing/2014/main" id="{00000000-0008-0000-0F00-00000B000000}"/>
            </a:ext>
          </a:extLst>
        </xdr:cNvPr>
        <xdr:cNvSpPr/>
      </xdr:nvSpPr>
      <xdr:spPr>
        <a:xfrm>
          <a:off x="828675" y="2204085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Personas Enjuiciadas </a:t>
          </a:r>
        </a:p>
      </xdr:txBody>
    </xdr:sp>
    <xdr:clientData/>
  </xdr:twoCellAnchor>
  <xdr:twoCellAnchor editAs="oneCell">
    <xdr:from>
      <xdr:col>1</xdr:col>
      <xdr:colOff>47625</xdr:colOff>
      <xdr:row>106</xdr:row>
      <xdr:rowOff>19050</xdr:rowOff>
    </xdr:from>
    <xdr:to>
      <xdr:col>10</xdr:col>
      <xdr:colOff>256800</xdr:colOff>
      <xdr:row>107</xdr:row>
      <xdr:rowOff>152400</xdr:rowOff>
    </xdr:to>
    <xdr:sp macro="" textlink="">
      <xdr:nvSpPr>
        <xdr:cNvPr id="12" name="11 Rectángulo redondeado">
          <a:extLst>
            <a:ext uri="{FF2B5EF4-FFF2-40B4-BE49-F238E27FC236}">
              <a16:creationId xmlns:a16="http://schemas.microsoft.com/office/drawing/2014/main" id="{00000000-0008-0000-0F00-00000C000000}"/>
            </a:ext>
          </a:extLst>
        </xdr:cNvPr>
        <xdr:cNvSpPr/>
      </xdr:nvSpPr>
      <xdr:spPr>
        <a:xfrm>
          <a:off x="885825" y="2488882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Movimiento de Asuntos Ingresados </a:t>
          </a:r>
        </a:p>
      </xdr:txBody>
    </xdr:sp>
    <xdr:clientData/>
  </xdr:twoCellAnchor>
  <xdr:oneCellAnchor>
    <xdr:from>
      <xdr:col>1</xdr:col>
      <xdr:colOff>0</xdr:colOff>
      <xdr:row>115</xdr:row>
      <xdr:rowOff>0</xdr:rowOff>
    </xdr:from>
    <xdr:ext cx="11534400" cy="313200"/>
    <xdr:sp macro="" textlink="">
      <xdr:nvSpPr>
        <xdr:cNvPr id="13" name="12 Rectángulo redondeado">
          <a:extLst>
            <a:ext uri="{FF2B5EF4-FFF2-40B4-BE49-F238E27FC236}">
              <a16:creationId xmlns:a16="http://schemas.microsoft.com/office/drawing/2014/main" id="{00000000-0008-0000-0F00-00000D000000}"/>
            </a:ext>
          </a:extLst>
        </xdr:cNvPr>
        <xdr:cNvSpPr/>
      </xdr:nvSpPr>
      <xdr:spPr>
        <a:xfrm>
          <a:off x="838200" y="26450925"/>
          <a:ext cx="11534400" cy="313200"/>
        </a:xfrm>
        <a:prstGeom prst="roundRect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600" b="1">
              <a:solidFill>
                <a:schemeClr val="lt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Audiencia Provincial/Procesos de Violencia de Género                                 </a:t>
          </a:r>
        </a:p>
      </xdr:txBody>
    </xdr:sp>
    <xdr:clientData/>
  </xdr:oneCellAnchor>
  <xdr:oneCellAnchor>
    <xdr:from>
      <xdr:col>1</xdr:col>
      <xdr:colOff>0</xdr:colOff>
      <xdr:row>119</xdr:row>
      <xdr:rowOff>0</xdr:rowOff>
    </xdr:from>
    <xdr:ext cx="11534400" cy="295275"/>
    <xdr:sp macro="" textlink="">
      <xdr:nvSpPr>
        <xdr:cNvPr id="14" name="13 Rectángulo redondeado">
          <a:extLst>
            <a:ext uri="{FF2B5EF4-FFF2-40B4-BE49-F238E27FC236}">
              <a16:creationId xmlns:a16="http://schemas.microsoft.com/office/drawing/2014/main" id="{00000000-0008-0000-0F00-00000E000000}"/>
            </a:ext>
          </a:extLst>
        </xdr:cNvPr>
        <xdr:cNvSpPr/>
      </xdr:nvSpPr>
      <xdr:spPr>
        <a:xfrm>
          <a:off x="838200" y="2709862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Sentencias dictadas en</a:t>
          </a:r>
          <a:r>
            <a:rPr lang="es-ES" sz="1600" b="1" baseline="0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Única Instancia por las Audiencias Provinciales</a:t>
          </a:r>
          <a:endParaRPr lang="es-ES" sz="1600" b="1">
            <a:solidFill>
              <a:schemeClr val="tx2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oneCellAnchor>
  <xdr:oneCellAnchor>
    <xdr:from>
      <xdr:col>1</xdr:col>
      <xdr:colOff>47625</xdr:colOff>
      <xdr:row>136</xdr:row>
      <xdr:rowOff>0</xdr:rowOff>
    </xdr:from>
    <xdr:ext cx="11534400" cy="295275"/>
    <xdr:sp macro="" textlink="">
      <xdr:nvSpPr>
        <xdr:cNvPr id="15" name="14 Rectángulo redondeado">
          <a:extLst>
            <a:ext uri="{FF2B5EF4-FFF2-40B4-BE49-F238E27FC236}">
              <a16:creationId xmlns:a16="http://schemas.microsoft.com/office/drawing/2014/main" id="{00000000-0008-0000-0F00-00000F000000}"/>
            </a:ext>
          </a:extLst>
        </xdr:cNvPr>
        <xdr:cNvSpPr/>
      </xdr:nvSpPr>
      <xdr:spPr>
        <a:xfrm>
          <a:off x="885825" y="3080385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Forma</a:t>
          </a:r>
          <a:r>
            <a:rPr lang="es-ES" sz="1600" b="1" baseline="0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de terminación de los </a:t>
          </a: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Recursos</a:t>
          </a:r>
          <a:r>
            <a:rPr lang="es-ES" sz="1600" b="1" baseline="0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de Apelación contra sentencias</a:t>
          </a:r>
          <a:endParaRPr lang="es-ES" sz="1600" b="1">
            <a:solidFill>
              <a:schemeClr val="tx2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oneCellAnchor>
  <xdr:oneCellAnchor>
    <xdr:from>
      <xdr:col>1</xdr:col>
      <xdr:colOff>38100</xdr:colOff>
      <xdr:row>161</xdr:row>
      <xdr:rowOff>0</xdr:rowOff>
    </xdr:from>
    <xdr:ext cx="11534400" cy="295275"/>
    <xdr:sp macro="" textlink="">
      <xdr:nvSpPr>
        <xdr:cNvPr id="16" name="15 Rectángulo redondeado">
          <a:extLst>
            <a:ext uri="{FF2B5EF4-FFF2-40B4-BE49-F238E27FC236}">
              <a16:creationId xmlns:a16="http://schemas.microsoft.com/office/drawing/2014/main" id="{00000000-0008-0000-0F00-000010000000}"/>
            </a:ext>
          </a:extLst>
        </xdr:cNvPr>
        <xdr:cNvSpPr/>
      </xdr:nvSpPr>
      <xdr:spPr>
        <a:xfrm>
          <a:off x="876300" y="3662362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Personas Enjuiciadas </a:t>
          </a:r>
        </a:p>
      </xdr:txBody>
    </xdr:sp>
    <xdr:clientData/>
  </xdr:oneCellAnchor>
  <xdr:oneCellAnchor>
    <xdr:from>
      <xdr:col>1</xdr:col>
      <xdr:colOff>19050</xdr:colOff>
      <xdr:row>172</xdr:row>
      <xdr:rowOff>19050</xdr:rowOff>
    </xdr:from>
    <xdr:ext cx="11534400" cy="295275"/>
    <xdr:sp macro="" textlink="">
      <xdr:nvSpPr>
        <xdr:cNvPr id="17" name="16 Rectángulo redondeado">
          <a:extLst>
            <a:ext uri="{FF2B5EF4-FFF2-40B4-BE49-F238E27FC236}">
              <a16:creationId xmlns:a16="http://schemas.microsoft.com/office/drawing/2014/main" id="{00000000-0008-0000-0F00-000011000000}"/>
            </a:ext>
          </a:extLst>
        </xdr:cNvPr>
        <xdr:cNvSpPr/>
      </xdr:nvSpPr>
      <xdr:spPr>
        <a:xfrm>
          <a:off x="857250" y="3944302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Movimiento de Asuntos Ingresados </a:t>
          </a:r>
        </a:p>
      </xdr:txBody>
    </xdr:sp>
    <xdr:clientData/>
  </xdr:oneCellAnchor>
  <xdr:oneCellAnchor>
    <xdr:from>
      <xdr:col>1</xdr:col>
      <xdr:colOff>0</xdr:colOff>
      <xdr:row>186</xdr:row>
      <xdr:rowOff>57150</xdr:rowOff>
    </xdr:from>
    <xdr:ext cx="11534400" cy="313200"/>
    <xdr:sp macro="" textlink="">
      <xdr:nvSpPr>
        <xdr:cNvPr id="18" name="17 Rectángulo redondeado">
          <a:extLst>
            <a:ext uri="{FF2B5EF4-FFF2-40B4-BE49-F238E27FC236}">
              <a16:creationId xmlns:a16="http://schemas.microsoft.com/office/drawing/2014/main" id="{00000000-0008-0000-0F00-000012000000}"/>
            </a:ext>
          </a:extLst>
        </xdr:cNvPr>
        <xdr:cNvSpPr/>
      </xdr:nvSpPr>
      <xdr:spPr>
        <a:xfrm>
          <a:off x="838200" y="42357675"/>
          <a:ext cx="11534400" cy="313200"/>
        </a:xfrm>
        <a:prstGeom prst="roundRect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600" b="1">
              <a:solidFill>
                <a:schemeClr val="lt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Juzgado de Menores/Procesos de Violencia de Género                                 </a:t>
          </a:r>
        </a:p>
      </xdr:txBody>
    </xdr:sp>
    <xdr:clientData/>
  </xdr:oneCellAnchor>
  <xdr:twoCellAnchor editAs="oneCell">
    <xdr:from>
      <xdr:col>1</xdr:col>
      <xdr:colOff>0</xdr:colOff>
      <xdr:row>189</xdr:row>
      <xdr:rowOff>0</xdr:rowOff>
    </xdr:from>
    <xdr:to>
      <xdr:col>10</xdr:col>
      <xdr:colOff>209175</xdr:colOff>
      <xdr:row>190</xdr:row>
      <xdr:rowOff>133350</xdr:rowOff>
    </xdr:to>
    <xdr:sp macro="" textlink="">
      <xdr:nvSpPr>
        <xdr:cNvPr id="19" name="18 Rectángulo redondeado">
          <a:extLst>
            <a:ext uri="{FF2B5EF4-FFF2-40B4-BE49-F238E27FC236}">
              <a16:creationId xmlns:a16="http://schemas.microsoft.com/office/drawing/2014/main" id="{00000000-0008-0000-0F00-000013000000}"/>
            </a:ext>
          </a:extLst>
        </xdr:cNvPr>
        <xdr:cNvSpPr/>
      </xdr:nvSpPr>
      <xdr:spPr>
        <a:xfrm>
          <a:off x="838200" y="4247197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Sentencias</a:t>
          </a:r>
          <a:r>
            <a:rPr lang="es-ES" sz="1600" b="1" baseline="0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por Delito de Menores</a:t>
          </a:r>
          <a:endParaRPr lang="es-ES" sz="1600" b="1">
            <a:solidFill>
              <a:schemeClr val="tx2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oneCellAnchor>
    <xdr:from>
      <xdr:col>1</xdr:col>
      <xdr:colOff>28575</xdr:colOff>
      <xdr:row>201</xdr:row>
      <xdr:rowOff>9525</xdr:rowOff>
    </xdr:from>
    <xdr:ext cx="11534400" cy="295275"/>
    <xdr:sp macro="" textlink="">
      <xdr:nvSpPr>
        <xdr:cNvPr id="20" name="19 Rectángulo redondeado">
          <a:extLst>
            <a:ext uri="{FF2B5EF4-FFF2-40B4-BE49-F238E27FC236}">
              <a16:creationId xmlns:a16="http://schemas.microsoft.com/office/drawing/2014/main" id="{00000000-0008-0000-0F00-000014000000}"/>
            </a:ext>
          </a:extLst>
        </xdr:cNvPr>
        <xdr:cNvSpPr/>
      </xdr:nvSpPr>
      <xdr:spPr>
        <a:xfrm>
          <a:off x="866775" y="4525327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Personas Enjuiciadas por Delito </a:t>
          </a:r>
        </a:p>
      </xdr:txBody>
    </xdr:sp>
    <xdr:clientData/>
  </xdr:oneCellAnchor>
  <xdr:oneCellAnchor>
    <xdr:from>
      <xdr:col>1</xdr:col>
      <xdr:colOff>0</xdr:colOff>
      <xdr:row>215</xdr:row>
      <xdr:rowOff>28575</xdr:rowOff>
    </xdr:from>
    <xdr:ext cx="11534400" cy="295275"/>
    <xdr:sp macro="" textlink="">
      <xdr:nvSpPr>
        <xdr:cNvPr id="21" name="20 Rectángulo redondeado">
          <a:extLst>
            <a:ext uri="{FF2B5EF4-FFF2-40B4-BE49-F238E27FC236}">
              <a16:creationId xmlns:a16="http://schemas.microsoft.com/office/drawing/2014/main" id="{00000000-0008-0000-0F00-000015000000}"/>
            </a:ext>
          </a:extLst>
        </xdr:cNvPr>
        <xdr:cNvSpPr/>
      </xdr:nvSpPr>
      <xdr:spPr>
        <a:xfrm>
          <a:off x="838200" y="4851082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Movimiento de Asuntos </a:t>
          </a:r>
        </a:p>
      </xdr:txBody>
    </xdr:sp>
    <xdr:clientData/>
  </xdr:oneCellAnchor>
  <xdr:oneCellAnchor>
    <xdr:from>
      <xdr:col>1</xdr:col>
      <xdr:colOff>0</xdr:colOff>
      <xdr:row>151</xdr:row>
      <xdr:rowOff>0</xdr:rowOff>
    </xdr:from>
    <xdr:ext cx="11534400" cy="342900"/>
    <xdr:sp macro="" textlink="">
      <xdr:nvSpPr>
        <xdr:cNvPr id="22" name="21 Rectángulo redondeado">
          <a:extLst>
            <a:ext uri="{FF2B5EF4-FFF2-40B4-BE49-F238E27FC236}">
              <a16:creationId xmlns:a16="http://schemas.microsoft.com/office/drawing/2014/main" id="{00000000-0008-0000-0F00-000016000000}"/>
            </a:ext>
          </a:extLst>
        </xdr:cNvPr>
        <xdr:cNvSpPr/>
      </xdr:nvSpPr>
      <xdr:spPr>
        <a:xfrm>
          <a:off x="838200" y="34623375"/>
          <a:ext cx="11534400" cy="342900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Apelaciones P.Delitos</a:t>
          </a:r>
        </a:p>
      </xdr:txBody>
    </xdr:sp>
    <xdr:clientData/>
  </xdr:oneCellAnchor>
  <xdr:twoCellAnchor editAs="oneCell">
    <xdr:from>
      <xdr:col>1</xdr:col>
      <xdr:colOff>0</xdr:colOff>
      <xdr:row>1</xdr:row>
      <xdr:rowOff>0</xdr:rowOff>
    </xdr:from>
    <xdr:to>
      <xdr:col>10</xdr:col>
      <xdr:colOff>209550</xdr:colOff>
      <xdr:row>3</xdr:row>
      <xdr:rowOff>38100</xdr:rowOff>
    </xdr:to>
    <xdr:sp macro="" textlink="">
      <xdr:nvSpPr>
        <xdr:cNvPr id="23" name="22 Rectángulo redondeado">
          <a:extLst>
            <a:ext uri="{FF2B5EF4-FFF2-40B4-BE49-F238E27FC236}">
              <a16:creationId xmlns:a16="http://schemas.microsoft.com/office/drawing/2014/main" id="{00000000-0008-0000-0F00-000017000000}"/>
            </a:ext>
          </a:extLst>
        </xdr:cNvPr>
        <xdr:cNvSpPr/>
      </xdr:nvSpPr>
      <xdr:spPr>
        <a:xfrm>
          <a:off x="838200" y="161925"/>
          <a:ext cx="11534775" cy="4191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Comunidad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Foral de Navarra</a:t>
          </a:r>
          <a:endParaRPr lang="es-ES" sz="20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9524</xdr:colOff>
      <xdr:row>4</xdr:row>
      <xdr:rowOff>28574</xdr:rowOff>
    </xdr:from>
    <xdr:to>
      <xdr:col>10</xdr:col>
      <xdr:colOff>218699</xdr:colOff>
      <xdr:row>6</xdr:row>
      <xdr:rowOff>19050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/>
      </xdr:nvSpPr>
      <xdr:spPr>
        <a:xfrm>
          <a:off x="847724" y="676274"/>
          <a:ext cx="11534400" cy="314326"/>
        </a:xfrm>
        <a:prstGeom prst="roundRect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Juzgados</a:t>
          </a:r>
          <a:r>
            <a:rPr lang="es-ES" sz="16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de Violencia sobre la Mujer               </a:t>
          </a:r>
          <a:endParaRPr lang="es-ES" sz="16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10</xdr:col>
      <xdr:colOff>419100</xdr:colOff>
      <xdr:row>1</xdr:row>
      <xdr:rowOff>47625</xdr:rowOff>
    </xdr:from>
    <xdr:to>
      <xdr:col>11</xdr:col>
      <xdr:colOff>257174</xdr:colOff>
      <xdr:row>4</xdr:row>
      <xdr:rowOff>104775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SpPr/>
      </xdr:nvSpPr>
      <xdr:spPr>
        <a:xfrm>
          <a:off x="12582525" y="209550"/>
          <a:ext cx="723899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  <xdr:twoCellAnchor editAs="oneCell">
    <xdr:from>
      <xdr:col>0</xdr:col>
      <xdr:colOff>828675</xdr:colOff>
      <xdr:row>7</xdr:row>
      <xdr:rowOff>104775</xdr:rowOff>
    </xdr:from>
    <xdr:to>
      <xdr:col>10</xdr:col>
      <xdr:colOff>199650</xdr:colOff>
      <xdr:row>9</xdr:row>
      <xdr:rowOff>76200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SpPr/>
      </xdr:nvSpPr>
      <xdr:spPr>
        <a:xfrm>
          <a:off x="828675" y="123825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Denuncias, Víctimas, Renuncias y sus Evoluciones</a:t>
          </a:r>
        </a:p>
      </xdr:txBody>
    </xdr:sp>
    <xdr:clientData/>
  </xdr:twoCellAnchor>
  <xdr:twoCellAnchor editAs="oneCell">
    <xdr:from>
      <xdr:col>1</xdr:col>
      <xdr:colOff>28573</xdr:colOff>
      <xdr:row>26</xdr:row>
      <xdr:rowOff>47625</xdr:rowOff>
    </xdr:from>
    <xdr:to>
      <xdr:col>10</xdr:col>
      <xdr:colOff>237748</xdr:colOff>
      <xdr:row>30</xdr:row>
      <xdr:rowOff>57150</xdr:rowOff>
    </xdr:to>
    <xdr:sp macro="" textlink="">
      <xdr:nvSpPr>
        <xdr:cNvPr id="5" name="4 Rectángulo redondeado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SpPr/>
      </xdr:nvSpPr>
      <xdr:spPr>
        <a:xfrm>
          <a:off x="866773" y="6067425"/>
          <a:ext cx="11534400" cy="65722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Órdenes de Protección y Medidas de Protección y Seguridad de las Víctimas,(de los arts. 544 ter y 544 bis), solicitadas a Instancia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ES" sz="1600" b="1">
            <a:solidFill>
              <a:schemeClr val="tx2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0</xdr:colOff>
      <xdr:row>38</xdr:row>
      <xdr:rowOff>47625</xdr:rowOff>
    </xdr:from>
    <xdr:to>
      <xdr:col>10</xdr:col>
      <xdr:colOff>209175</xdr:colOff>
      <xdr:row>40</xdr:row>
      <xdr:rowOff>18975</xdr:rowOff>
    </xdr:to>
    <xdr:sp macro="" textlink="">
      <xdr:nvSpPr>
        <xdr:cNvPr id="6" name="5 Rectángulo redondeado">
          <a:extLst>
            <a:ext uri="{FF2B5EF4-FFF2-40B4-BE49-F238E27FC236}">
              <a16:creationId xmlns:a16="http://schemas.microsoft.com/office/drawing/2014/main" id="{00000000-0008-0000-1000-000006000000}"/>
            </a:ext>
          </a:extLst>
        </xdr:cNvPr>
        <xdr:cNvSpPr/>
      </xdr:nvSpPr>
      <xdr:spPr>
        <a:xfrm>
          <a:off x="838200" y="8734425"/>
          <a:ext cx="11534400" cy="295200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Forma de Terminación de los Procedimientos </a:t>
          </a:r>
        </a:p>
      </xdr:txBody>
    </xdr:sp>
    <xdr:clientData/>
  </xdr:twoCellAnchor>
  <xdr:twoCellAnchor editAs="oneCell">
    <xdr:from>
      <xdr:col>0</xdr:col>
      <xdr:colOff>828674</xdr:colOff>
      <xdr:row>52</xdr:row>
      <xdr:rowOff>9525</xdr:rowOff>
    </xdr:from>
    <xdr:to>
      <xdr:col>10</xdr:col>
      <xdr:colOff>199649</xdr:colOff>
      <xdr:row>53</xdr:row>
      <xdr:rowOff>142875</xdr:rowOff>
    </xdr:to>
    <xdr:sp macro="" textlink="">
      <xdr:nvSpPr>
        <xdr:cNvPr id="7" name="6 Rectángulo redondeado">
          <a:extLst>
            <a:ext uri="{FF2B5EF4-FFF2-40B4-BE49-F238E27FC236}">
              <a16:creationId xmlns:a16="http://schemas.microsoft.com/office/drawing/2014/main" id="{00000000-0008-0000-1000-000007000000}"/>
            </a:ext>
          </a:extLst>
        </xdr:cNvPr>
        <xdr:cNvSpPr/>
      </xdr:nvSpPr>
      <xdr:spPr>
        <a:xfrm>
          <a:off x="828674" y="1203007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Personas Enjuiciadas </a:t>
          </a:r>
        </a:p>
      </xdr:txBody>
    </xdr:sp>
    <xdr:clientData/>
  </xdr:twoCellAnchor>
  <xdr:twoCellAnchor editAs="oneCell">
    <xdr:from>
      <xdr:col>1</xdr:col>
      <xdr:colOff>19050</xdr:colOff>
      <xdr:row>64</xdr:row>
      <xdr:rowOff>19050</xdr:rowOff>
    </xdr:from>
    <xdr:to>
      <xdr:col>10</xdr:col>
      <xdr:colOff>228225</xdr:colOff>
      <xdr:row>65</xdr:row>
      <xdr:rowOff>152400</xdr:rowOff>
    </xdr:to>
    <xdr:sp macro="" textlink="">
      <xdr:nvSpPr>
        <xdr:cNvPr id="8" name="7 Rectángulo redondeado">
          <a:extLst>
            <a:ext uri="{FF2B5EF4-FFF2-40B4-BE49-F238E27FC236}">
              <a16:creationId xmlns:a16="http://schemas.microsoft.com/office/drawing/2014/main" id="{00000000-0008-0000-1000-000008000000}"/>
            </a:ext>
          </a:extLst>
        </xdr:cNvPr>
        <xdr:cNvSpPr/>
      </xdr:nvSpPr>
      <xdr:spPr>
        <a:xfrm>
          <a:off x="857250" y="1490662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Asuntos Penales Ingresados directamente por tipo de procesos</a:t>
          </a:r>
        </a:p>
      </xdr:txBody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10</xdr:col>
      <xdr:colOff>209175</xdr:colOff>
      <xdr:row>79</xdr:row>
      <xdr:rowOff>151275</xdr:rowOff>
    </xdr:to>
    <xdr:sp macro="" textlink="">
      <xdr:nvSpPr>
        <xdr:cNvPr id="9" name="8 Rectángulo redondeado">
          <a:extLst>
            <a:ext uri="{FF2B5EF4-FFF2-40B4-BE49-F238E27FC236}">
              <a16:creationId xmlns:a16="http://schemas.microsoft.com/office/drawing/2014/main" id="{00000000-0008-0000-1000-000009000000}"/>
            </a:ext>
          </a:extLst>
        </xdr:cNvPr>
        <xdr:cNvSpPr/>
      </xdr:nvSpPr>
      <xdr:spPr>
        <a:xfrm>
          <a:off x="838200" y="17878425"/>
          <a:ext cx="11534400" cy="313200"/>
        </a:xfrm>
        <a:prstGeom prst="roundRect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600" b="1">
              <a:solidFill>
                <a:schemeClr val="lt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Juzgados de lo Penal/Procesos de Violencia de Género                                </a:t>
          </a:r>
        </a:p>
      </xdr:txBody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10</xdr:col>
      <xdr:colOff>209175</xdr:colOff>
      <xdr:row>83</xdr:row>
      <xdr:rowOff>133350</xdr:rowOff>
    </xdr:to>
    <xdr:sp macro="" textlink="">
      <xdr:nvSpPr>
        <xdr:cNvPr id="10" name="9 Rectángulo redondeado">
          <a:extLst>
            <a:ext uri="{FF2B5EF4-FFF2-40B4-BE49-F238E27FC236}">
              <a16:creationId xmlns:a16="http://schemas.microsoft.com/office/drawing/2014/main" id="{00000000-0008-0000-1000-00000A000000}"/>
            </a:ext>
          </a:extLst>
        </xdr:cNvPr>
        <xdr:cNvSpPr/>
      </xdr:nvSpPr>
      <xdr:spPr>
        <a:xfrm>
          <a:off x="838200" y="1852612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Formas de Terminación de los Procedimientos</a:t>
          </a:r>
        </a:p>
      </xdr:txBody>
    </xdr:sp>
    <xdr:clientData/>
  </xdr:twoCellAnchor>
  <xdr:twoCellAnchor editAs="oneCell">
    <xdr:from>
      <xdr:col>1</xdr:col>
      <xdr:colOff>0</xdr:colOff>
      <xdr:row>94</xdr:row>
      <xdr:rowOff>28575</xdr:rowOff>
    </xdr:from>
    <xdr:to>
      <xdr:col>10</xdr:col>
      <xdr:colOff>209175</xdr:colOff>
      <xdr:row>96</xdr:row>
      <xdr:rowOff>0</xdr:rowOff>
    </xdr:to>
    <xdr:sp macro="" textlink="">
      <xdr:nvSpPr>
        <xdr:cNvPr id="11" name="10 Rectángulo redondeado">
          <a:extLst>
            <a:ext uri="{FF2B5EF4-FFF2-40B4-BE49-F238E27FC236}">
              <a16:creationId xmlns:a16="http://schemas.microsoft.com/office/drawing/2014/main" id="{00000000-0008-0000-1000-00000B000000}"/>
            </a:ext>
          </a:extLst>
        </xdr:cNvPr>
        <xdr:cNvSpPr/>
      </xdr:nvSpPr>
      <xdr:spPr>
        <a:xfrm>
          <a:off x="838200" y="2205990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Personas Enjuiciadas </a:t>
          </a:r>
        </a:p>
      </xdr:txBody>
    </xdr:sp>
    <xdr:clientData/>
  </xdr:twoCellAnchor>
  <xdr:twoCellAnchor editAs="oneCell">
    <xdr:from>
      <xdr:col>0</xdr:col>
      <xdr:colOff>828675</xdr:colOff>
      <xdr:row>106</xdr:row>
      <xdr:rowOff>57150</xdr:rowOff>
    </xdr:from>
    <xdr:to>
      <xdr:col>10</xdr:col>
      <xdr:colOff>199650</xdr:colOff>
      <xdr:row>108</xdr:row>
      <xdr:rowOff>28575</xdr:rowOff>
    </xdr:to>
    <xdr:sp macro="" textlink="">
      <xdr:nvSpPr>
        <xdr:cNvPr id="12" name="11 Rectángulo redondeado">
          <a:extLst>
            <a:ext uri="{FF2B5EF4-FFF2-40B4-BE49-F238E27FC236}">
              <a16:creationId xmlns:a16="http://schemas.microsoft.com/office/drawing/2014/main" id="{00000000-0008-0000-1000-00000C000000}"/>
            </a:ext>
          </a:extLst>
        </xdr:cNvPr>
        <xdr:cNvSpPr/>
      </xdr:nvSpPr>
      <xdr:spPr>
        <a:xfrm>
          <a:off x="828675" y="2492692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Movimiento de Asuntos Ingresados </a:t>
          </a:r>
        </a:p>
      </xdr:txBody>
    </xdr:sp>
    <xdr:clientData/>
  </xdr:twoCellAnchor>
  <xdr:oneCellAnchor>
    <xdr:from>
      <xdr:col>1</xdr:col>
      <xdr:colOff>0</xdr:colOff>
      <xdr:row>115</xdr:row>
      <xdr:rowOff>0</xdr:rowOff>
    </xdr:from>
    <xdr:ext cx="11534400" cy="313200"/>
    <xdr:sp macro="" textlink="">
      <xdr:nvSpPr>
        <xdr:cNvPr id="13" name="12 Rectángulo redondeado">
          <a:extLst>
            <a:ext uri="{FF2B5EF4-FFF2-40B4-BE49-F238E27FC236}">
              <a16:creationId xmlns:a16="http://schemas.microsoft.com/office/drawing/2014/main" id="{00000000-0008-0000-1000-00000D000000}"/>
            </a:ext>
          </a:extLst>
        </xdr:cNvPr>
        <xdr:cNvSpPr/>
      </xdr:nvSpPr>
      <xdr:spPr>
        <a:xfrm>
          <a:off x="838200" y="26450925"/>
          <a:ext cx="11534400" cy="313200"/>
        </a:xfrm>
        <a:prstGeom prst="roundRect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600" b="1">
              <a:solidFill>
                <a:schemeClr val="lt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Audiencia Provincial/Procesos de Violencia de Género                                 </a:t>
          </a:r>
        </a:p>
      </xdr:txBody>
    </xdr:sp>
    <xdr:clientData/>
  </xdr:oneCellAnchor>
  <xdr:oneCellAnchor>
    <xdr:from>
      <xdr:col>1</xdr:col>
      <xdr:colOff>0</xdr:colOff>
      <xdr:row>119</xdr:row>
      <xdr:rowOff>0</xdr:rowOff>
    </xdr:from>
    <xdr:ext cx="11534400" cy="295275"/>
    <xdr:sp macro="" textlink="">
      <xdr:nvSpPr>
        <xdr:cNvPr id="14" name="13 Rectángulo redondeado">
          <a:extLst>
            <a:ext uri="{FF2B5EF4-FFF2-40B4-BE49-F238E27FC236}">
              <a16:creationId xmlns:a16="http://schemas.microsoft.com/office/drawing/2014/main" id="{00000000-0008-0000-1000-00000E000000}"/>
            </a:ext>
          </a:extLst>
        </xdr:cNvPr>
        <xdr:cNvSpPr/>
      </xdr:nvSpPr>
      <xdr:spPr>
        <a:xfrm>
          <a:off x="838200" y="2709862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Sentencias dictadas en</a:t>
          </a:r>
          <a:r>
            <a:rPr lang="es-ES" sz="1600" b="1" baseline="0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Única Instancia por las Audiencias Provinciales</a:t>
          </a:r>
          <a:endParaRPr lang="es-ES" sz="1600" b="1">
            <a:solidFill>
              <a:schemeClr val="tx2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oneCellAnchor>
  <xdr:oneCellAnchor>
    <xdr:from>
      <xdr:col>1</xdr:col>
      <xdr:colOff>19050</xdr:colOff>
      <xdr:row>136</xdr:row>
      <xdr:rowOff>9525</xdr:rowOff>
    </xdr:from>
    <xdr:ext cx="11534400" cy="295275"/>
    <xdr:sp macro="" textlink="">
      <xdr:nvSpPr>
        <xdr:cNvPr id="15" name="14 Rectángulo redondeado">
          <a:extLst>
            <a:ext uri="{FF2B5EF4-FFF2-40B4-BE49-F238E27FC236}">
              <a16:creationId xmlns:a16="http://schemas.microsoft.com/office/drawing/2014/main" id="{00000000-0008-0000-1000-00000F000000}"/>
            </a:ext>
          </a:extLst>
        </xdr:cNvPr>
        <xdr:cNvSpPr/>
      </xdr:nvSpPr>
      <xdr:spPr>
        <a:xfrm>
          <a:off x="857250" y="3081337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Forma</a:t>
          </a:r>
          <a:r>
            <a:rPr lang="es-ES" sz="1600" b="1" baseline="0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de terminación de los </a:t>
          </a: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Recursos</a:t>
          </a:r>
          <a:r>
            <a:rPr lang="es-ES" sz="1600" b="1" baseline="0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de Apelación contra sentencias</a:t>
          </a:r>
          <a:endParaRPr lang="es-ES" sz="1600" b="1">
            <a:solidFill>
              <a:schemeClr val="tx2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oneCellAnchor>
  <xdr:oneCellAnchor>
    <xdr:from>
      <xdr:col>1</xdr:col>
      <xdr:colOff>9525</xdr:colOff>
      <xdr:row>161</xdr:row>
      <xdr:rowOff>28575</xdr:rowOff>
    </xdr:from>
    <xdr:ext cx="11534400" cy="295275"/>
    <xdr:sp macro="" textlink="">
      <xdr:nvSpPr>
        <xdr:cNvPr id="16" name="15 Rectángulo redondeado">
          <a:extLst>
            <a:ext uri="{FF2B5EF4-FFF2-40B4-BE49-F238E27FC236}">
              <a16:creationId xmlns:a16="http://schemas.microsoft.com/office/drawing/2014/main" id="{00000000-0008-0000-1000-000010000000}"/>
            </a:ext>
          </a:extLst>
        </xdr:cNvPr>
        <xdr:cNvSpPr/>
      </xdr:nvSpPr>
      <xdr:spPr>
        <a:xfrm>
          <a:off x="847725" y="3665220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Personas Enjuiciadas </a:t>
          </a:r>
        </a:p>
      </xdr:txBody>
    </xdr:sp>
    <xdr:clientData/>
  </xdr:oneCellAnchor>
  <xdr:oneCellAnchor>
    <xdr:from>
      <xdr:col>1</xdr:col>
      <xdr:colOff>9525</xdr:colOff>
      <xdr:row>172</xdr:row>
      <xdr:rowOff>9525</xdr:rowOff>
    </xdr:from>
    <xdr:ext cx="11534400" cy="295275"/>
    <xdr:sp macro="" textlink="">
      <xdr:nvSpPr>
        <xdr:cNvPr id="17" name="16 Rectángulo redondeado">
          <a:extLst>
            <a:ext uri="{FF2B5EF4-FFF2-40B4-BE49-F238E27FC236}">
              <a16:creationId xmlns:a16="http://schemas.microsoft.com/office/drawing/2014/main" id="{00000000-0008-0000-1000-000011000000}"/>
            </a:ext>
          </a:extLst>
        </xdr:cNvPr>
        <xdr:cNvSpPr/>
      </xdr:nvSpPr>
      <xdr:spPr>
        <a:xfrm>
          <a:off x="847725" y="3943350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Movimiento de Asuntos Ingresados </a:t>
          </a:r>
        </a:p>
      </xdr:txBody>
    </xdr:sp>
    <xdr:clientData/>
  </xdr:oneCellAnchor>
  <xdr:oneCellAnchor>
    <xdr:from>
      <xdr:col>1</xdr:col>
      <xdr:colOff>9525</xdr:colOff>
      <xdr:row>186</xdr:row>
      <xdr:rowOff>38100</xdr:rowOff>
    </xdr:from>
    <xdr:ext cx="11534400" cy="313200"/>
    <xdr:sp macro="" textlink="">
      <xdr:nvSpPr>
        <xdr:cNvPr id="18" name="17 Rectángulo redondeado">
          <a:extLst>
            <a:ext uri="{FF2B5EF4-FFF2-40B4-BE49-F238E27FC236}">
              <a16:creationId xmlns:a16="http://schemas.microsoft.com/office/drawing/2014/main" id="{00000000-0008-0000-1000-000012000000}"/>
            </a:ext>
          </a:extLst>
        </xdr:cNvPr>
        <xdr:cNvSpPr/>
      </xdr:nvSpPr>
      <xdr:spPr>
        <a:xfrm>
          <a:off x="847725" y="42338625"/>
          <a:ext cx="11534400" cy="313200"/>
        </a:xfrm>
        <a:prstGeom prst="roundRect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600" b="1">
              <a:solidFill>
                <a:schemeClr val="lt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Juzgado de Menores/Procesos de Violencia de Género                                 </a:t>
          </a:r>
        </a:p>
      </xdr:txBody>
    </xdr:sp>
    <xdr:clientData/>
  </xdr:oneCellAnchor>
  <xdr:twoCellAnchor editAs="oneCell">
    <xdr:from>
      <xdr:col>1</xdr:col>
      <xdr:colOff>0</xdr:colOff>
      <xdr:row>189</xdr:row>
      <xdr:rowOff>0</xdr:rowOff>
    </xdr:from>
    <xdr:to>
      <xdr:col>10</xdr:col>
      <xdr:colOff>209175</xdr:colOff>
      <xdr:row>190</xdr:row>
      <xdr:rowOff>133350</xdr:rowOff>
    </xdr:to>
    <xdr:sp macro="" textlink="">
      <xdr:nvSpPr>
        <xdr:cNvPr id="19" name="18 Rectángulo redondeado">
          <a:extLst>
            <a:ext uri="{FF2B5EF4-FFF2-40B4-BE49-F238E27FC236}">
              <a16:creationId xmlns:a16="http://schemas.microsoft.com/office/drawing/2014/main" id="{00000000-0008-0000-1000-000013000000}"/>
            </a:ext>
          </a:extLst>
        </xdr:cNvPr>
        <xdr:cNvSpPr/>
      </xdr:nvSpPr>
      <xdr:spPr>
        <a:xfrm>
          <a:off x="838200" y="4247197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Sentencias</a:t>
          </a:r>
          <a:r>
            <a:rPr lang="es-ES" sz="1600" b="1" baseline="0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por Delito de Menores</a:t>
          </a:r>
          <a:endParaRPr lang="es-ES" sz="1600" b="1">
            <a:solidFill>
              <a:schemeClr val="tx2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oneCellAnchor>
    <xdr:from>
      <xdr:col>1</xdr:col>
      <xdr:colOff>9525</xdr:colOff>
      <xdr:row>201</xdr:row>
      <xdr:rowOff>38100</xdr:rowOff>
    </xdr:from>
    <xdr:ext cx="11534400" cy="295275"/>
    <xdr:sp macro="" textlink="">
      <xdr:nvSpPr>
        <xdr:cNvPr id="20" name="19 Rectángulo redondeado">
          <a:extLst>
            <a:ext uri="{FF2B5EF4-FFF2-40B4-BE49-F238E27FC236}">
              <a16:creationId xmlns:a16="http://schemas.microsoft.com/office/drawing/2014/main" id="{00000000-0008-0000-1000-000014000000}"/>
            </a:ext>
          </a:extLst>
        </xdr:cNvPr>
        <xdr:cNvSpPr/>
      </xdr:nvSpPr>
      <xdr:spPr>
        <a:xfrm>
          <a:off x="847725" y="4528185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Personas Enjuiciadas por Delito</a:t>
          </a:r>
        </a:p>
      </xdr:txBody>
    </xdr:sp>
    <xdr:clientData/>
  </xdr:oneCellAnchor>
  <xdr:oneCellAnchor>
    <xdr:from>
      <xdr:col>0</xdr:col>
      <xdr:colOff>828675</xdr:colOff>
      <xdr:row>215</xdr:row>
      <xdr:rowOff>0</xdr:rowOff>
    </xdr:from>
    <xdr:ext cx="11534400" cy="295275"/>
    <xdr:sp macro="" textlink="">
      <xdr:nvSpPr>
        <xdr:cNvPr id="21" name="20 Rectángulo redondeado">
          <a:extLst>
            <a:ext uri="{FF2B5EF4-FFF2-40B4-BE49-F238E27FC236}">
              <a16:creationId xmlns:a16="http://schemas.microsoft.com/office/drawing/2014/main" id="{00000000-0008-0000-1000-000015000000}"/>
            </a:ext>
          </a:extLst>
        </xdr:cNvPr>
        <xdr:cNvSpPr/>
      </xdr:nvSpPr>
      <xdr:spPr>
        <a:xfrm>
          <a:off x="828675" y="4848225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Movimiento de Asuntos </a:t>
          </a:r>
        </a:p>
      </xdr:txBody>
    </xdr:sp>
    <xdr:clientData/>
  </xdr:oneCellAnchor>
  <xdr:oneCellAnchor>
    <xdr:from>
      <xdr:col>1</xdr:col>
      <xdr:colOff>0</xdr:colOff>
      <xdr:row>150</xdr:row>
      <xdr:rowOff>171450</xdr:rowOff>
    </xdr:from>
    <xdr:ext cx="11534400" cy="342900"/>
    <xdr:sp macro="" textlink="">
      <xdr:nvSpPr>
        <xdr:cNvPr id="22" name="21 Rectángulo redondeado">
          <a:extLst>
            <a:ext uri="{FF2B5EF4-FFF2-40B4-BE49-F238E27FC236}">
              <a16:creationId xmlns:a16="http://schemas.microsoft.com/office/drawing/2014/main" id="{00000000-0008-0000-1000-000016000000}"/>
            </a:ext>
          </a:extLst>
        </xdr:cNvPr>
        <xdr:cNvSpPr/>
      </xdr:nvSpPr>
      <xdr:spPr>
        <a:xfrm>
          <a:off x="838200" y="34613850"/>
          <a:ext cx="11534400" cy="342900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Apelaciones P.Delitos</a:t>
          </a:r>
        </a:p>
      </xdr:txBody>
    </xdr:sp>
    <xdr:clientData/>
  </xdr:oneCellAnchor>
  <xdr:twoCellAnchor editAs="oneCell">
    <xdr:from>
      <xdr:col>1</xdr:col>
      <xdr:colOff>0</xdr:colOff>
      <xdr:row>1</xdr:row>
      <xdr:rowOff>0</xdr:rowOff>
    </xdr:from>
    <xdr:to>
      <xdr:col>10</xdr:col>
      <xdr:colOff>209550</xdr:colOff>
      <xdr:row>3</xdr:row>
      <xdr:rowOff>38100</xdr:rowOff>
    </xdr:to>
    <xdr:sp macro="" textlink="">
      <xdr:nvSpPr>
        <xdr:cNvPr id="23" name="22 Rectángulo redondeado">
          <a:extLst>
            <a:ext uri="{FF2B5EF4-FFF2-40B4-BE49-F238E27FC236}">
              <a16:creationId xmlns:a16="http://schemas.microsoft.com/office/drawing/2014/main" id="{00000000-0008-0000-1000-000017000000}"/>
            </a:ext>
          </a:extLst>
        </xdr:cNvPr>
        <xdr:cNvSpPr/>
      </xdr:nvSpPr>
      <xdr:spPr>
        <a:xfrm>
          <a:off x="838200" y="161925"/>
          <a:ext cx="11534775" cy="4191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Pais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Vasco</a:t>
          </a:r>
          <a:endParaRPr lang="es-ES" sz="20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9524</xdr:colOff>
      <xdr:row>4</xdr:row>
      <xdr:rowOff>28574</xdr:rowOff>
    </xdr:from>
    <xdr:to>
      <xdr:col>10</xdr:col>
      <xdr:colOff>218699</xdr:colOff>
      <xdr:row>6</xdr:row>
      <xdr:rowOff>19050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/>
      </xdr:nvSpPr>
      <xdr:spPr>
        <a:xfrm>
          <a:off x="847724" y="676274"/>
          <a:ext cx="11534400" cy="314326"/>
        </a:xfrm>
        <a:prstGeom prst="roundRect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Juzgados</a:t>
          </a:r>
          <a:r>
            <a:rPr lang="es-ES" sz="16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de Violencia sobre la Mujer               </a:t>
          </a:r>
          <a:endParaRPr lang="es-ES" sz="16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10</xdr:col>
      <xdr:colOff>419100</xdr:colOff>
      <xdr:row>1</xdr:row>
      <xdr:rowOff>47625</xdr:rowOff>
    </xdr:from>
    <xdr:to>
      <xdr:col>11</xdr:col>
      <xdr:colOff>257174</xdr:colOff>
      <xdr:row>4</xdr:row>
      <xdr:rowOff>104775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SpPr/>
      </xdr:nvSpPr>
      <xdr:spPr>
        <a:xfrm>
          <a:off x="12582525" y="209550"/>
          <a:ext cx="723899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  <xdr:twoCellAnchor editAs="oneCell">
    <xdr:from>
      <xdr:col>0</xdr:col>
      <xdr:colOff>828675</xdr:colOff>
      <xdr:row>7</xdr:row>
      <xdr:rowOff>104775</xdr:rowOff>
    </xdr:from>
    <xdr:to>
      <xdr:col>10</xdr:col>
      <xdr:colOff>199650</xdr:colOff>
      <xdr:row>9</xdr:row>
      <xdr:rowOff>76200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SpPr/>
      </xdr:nvSpPr>
      <xdr:spPr>
        <a:xfrm>
          <a:off x="828675" y="123825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Denuncias, Víctimas, Renuncias y sus Evoluciones</a:t>
          </a:r>
        </a:p>
      </xdr:txBody>
    </xdr:sp>
    <xdr:clientData/>
  </xdr:twoCellAnchor>
  <xdr:twoCellAnchor editAs="oneCell">
    <xdr:from>
      <xdr:col>1</xdr:col>
      <xdr:colOff>9523</xdr:colOff>
      <xdr:row>26</xdr:row>
      <xdr:rowOff>47625</xdr:rowOff>
    </xdr:from>
    <xdr:to>
      <xdr:col>10</xdr:col>
      <xdr:colOff>218698</xdr:colOff>
      <xdr:row>30</xdr:row>
      <xdr:rowOff>57150</xdr:rowOff>
    </xdr:to>
    <xdr:sp macro="" textlink="">
      <xdr:nvSpPr>
        <xdr:cNvPr id="5" name="4 Rectángulo redondeado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SpPr/>
      </xdr:nvSpPr>
      <xdr:spPr>
        <a:xfrm>
          <a:off x="847723" y="6067425"/>
          <a:ext cx="11534400" cy="65722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Órdenes de Protección y Medidas de Protección y Seguridad de las Víctimas,(de los arts. 544 ter y 544 bis), solicitadas a Instancia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ES" sz="1600" b="1">
            <a:solidFill>
              <a:schemeClr val="tx2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9525</xdr:colOff>
      <xdr:row>38</xdr:row>
      <xdr:rowOff>28575</xdr:rowOff>
    </xdr:from>
    <xdr:to>
      <xdr:col>10</xdr:col>
      <xdr:colOff>218700</xdr:colOff>
      <xdr:row>39</xdr:row>
      <xdr:rowOff>161850</xdr:rowOff>
    </xdr:to>
    <xdr:sp macro="" textlink="">
      <xdr:nvSpPr>
        <xdr:cNvPr id="6" name="5 Rectángulo redondeado">
          <a:extLst>
            <a:ext uri="{FF2B5EF4-FFF2-40B4-BE49-F238E27FC236}">
              <a16:creationId xmlns:a16="http://schemas.microsoft.com/office/drawing/2014/main" id="{00000000-0008-0000-1100-000006000000}"/>
            </a:ext>
          </a:extLst>
        </xdr:cNvPr>
        <xdr:cNvSpPr/>
      </xdr:nvSpPr>
      <xdr:spPr>
        <a:xfrm>
          <a:off x="847725" y="8715375"/>
          <a:ext cx="11534400" cy="295200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Forma de Terminación de los Procedimientos </a:t>
          </a:r>
        </a:p>
      </xdr:txBody>
    </xdr:sp>
    <xdr:clientData/>
  </xdr:twoCellAnchor>
  <xdr:twoCellAnchor editAs="oneCell">
    <xdr:from>
      <xdr:col>1</xdr:col>
      <xdr:colOff>19049</xdr:colOff>
      <xdr:row>52</xdr:row>
      <xdr:rowOff>57150</xdr:rowOff>
    </xdr:from>
    <xdr:to>
      <xdr:col>10</xdr:col>
      <xdr:colOff>228224</xdr:colOff>
      <xdr:row>54</xdr:row>
      <xdr:rowOff>28575</xdr:rowOff>
    </xdr:to>
    <xdr:sp macro="" textlink="">
      <xdr:nvSpPr>
        <xdr:cNvPr id="7" name="6 Rectángulo redondeado">
          <a:extLst>
            <a:ext uri="{FF2B5EF4-FFF2-40B4-BE49-F238E27FC236}">
              <a16:creationId xmlns:a16="http://schemas.microsoft.com/office/drawing/2014/main" id="{00000000-0008-0000-1100-000007000000}"/>
            </a:ext>
          </a:extLst>
        </xdr:cNvPr>
        <xdr:cNvSpPr/>
      </xdr:nvSpPr>
      <xdr:spPr>
        <a:xfrm>
          <a:off x="857249" y="1207770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Personas Enjuiciadas </a:t>
          </a:r>
        </a:p>
      </xdr:txBody>
    </xdr:sp>
    <xdr:clientData/>
  </xdr:twoCellAnchor>
  <xdr:twoCellAnchor editAs="oneCell">
    <xdr:from>
      <xdr:col>1</xdr:col>
      <xdr:colOff>47625</xdr:colOff>
      <xdr:row>63</xdr:row>
      <xdr:rowOff>142875</xdr:rowOff>
    </xdr:from>
    <xdr:to>
      <xdr:col>10</xdr:col>
      <xdr:colOff>256800</xdr:colOff>
      <xdr:row>65</xdr:row>
      <xdr:rowOff>85725</xdr:rowOff>
    </xdr:to>
    <xdr:sp macro="" textlink="">
      <xdr:nvSpPr>
        <xdr:cNvPr id="8" name="7 Rectángulo redondeado">
          <a:extLst>
            <a:ext uri="{FF2B5EF4-FFF2-40B4-BE49-F238E27FC236}">
              <a16:creationId xmlns:a16="http://schemas.microsoft.com/office/drawing/2014/main" id="{00000000-0008-0000-1100-000008000000}"/>
            </a:ext>
          </a:extLst>
        </xdr:cNvPr>
        <xdr:cNvSpPr/>
      </xdr:nvSpPr>
      <xdr:spPr>
        <a:xfrm>
          <a:off x="885825" y="1483995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Asuntos Penales Ingresados directamente por tipo de procesos</a:t>
          </a:r>
        </a:p>
      </xdr:txBody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10</xdr:col>
      <xdr:colOff>209175</xdr:colOff>
      <xdr:row>79</xdr:row>
      <xdr:rowOff>151275</xdr:rowOff>
    </xdr:to>
    <xdr:sp macro="" textlink="">
      <xdr:nvSpPr>
        <xdr:cNvPr id="9" name="8 Rectángulo redondeado">
          <a:extLst>
            <a:ext uri="{FF2B5EF4-FFF2-40B4-BE49-F238E27FC236}">
              <a16:creationId xmlns:a16="http://schemas.microsoft.com/office/drawing/2014/main" id="{00000000-0008-0000-1100-000009000000}"/>
            </a:ext>
          </a:extLst>
        </xdr:cNvPr>
        <xdr:cNvSpPr/>
      </xdr:nvSpPr>
      <xdr:spPr>
        <a:xfrm>
          <a:off x="838200" y="17878425"/>
          <a:ext cx="11534400" cy="313200"/>
        </a:xfrm>
        <a:prstGeom prst="roundRect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600" b="1">
              <a:solidFill>
                <a:schemeClr val="lt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Juzgados de lo Penal/Procesos de Violencia de Género                                </a:t>
          </a:r>
        </a:p>
      </xdr:txBody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10</xdr:col>
      <xdr:colOff>209175</xdr:colOff>
      <xdr:row>83</xdr:row>
      <xdr:rowOff>133350</xdr:rowOff>
    </xdr:to>
    <xdr:sp macro="" textlink="">
      <xdr:nvSpPr>
        <xdr:cNvPr id="10" name="9 Rectángulo redondeado">
          <a:extLst>
            <a:ext uri="{FF2B5EF4-FFF2-40B4-BE49-F238E27FC236}">
              <a16:creationId xmlns:a16="http://schemas.microsoft.com/office/drawing/2014/main" id="{00000000-0008-0000-1100-00000A000000}"/>
            </a:ext>
          </a:extLst>
        </xdr:cNvPr>
        <xdr:cNvSpPr/>
      </xdr:nvSpPr>
      <xdr:spPr>
        <a:xfrm>
          <a:off x="838200" y="1852612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Formas de Terminación de los Procedimientos</a:t>
          </a:r>
        </a:p>
      </xdr:txBody>
    </xdr:sp>
    <xdr:clientData/>
  </xdr:twoCellAnchor>
  <xdr:twoCellAnchor editAs="oneCell">
    <xdr:from>
      <xdr:col>1</xdr:col>
      <xdr:colOff>47625</xdr:colOff>
      <xdr:row>93</xdr:row>
      <xdr:rowOff>133350</xdr:rowOff>
    </xdr:from>
    <xdr:to>
      <xdr:col>10</xdr:col>
      <xdr:colOff>256800</xdr:colOff>
      <xdr:row>95</xdr:row>
      <xdr:rowOff>104775</xdr:rowOff>
    </xdr:to>
    <xdr:sp macro="" textlink="">
      <xdr:nvSpPr>
        <xdr:cNvPr id="11" name="10 Rectángulo redondeado">
          <a:extLst>
            <a:ext uri="{FF2B5EF4-FFF2-40B4-BE49-F238E27FC236}">
              <a16:creationId xmlns:a16="http://schemas.microsoft.com/office/drawing/2014/main" id="{00000000-0008-0000-1100-00000B000000}"/>
            </a:ext>
          </a:extLst>
        </xdr:cNvPr>
        <xdr:cNvSpPr/>
      </xdr:nvSpPr>
      <xdr:spPr>
        <a:xfrm>
          <a:off x="885825" y="2200275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Personas Enjuiciadas </a:t>
          </a:r>
        </a:p>
      </xdr:txBody>
    </xdr:sp>
    <xdr:clientData/>
  </xdr:twoCellAnchor>
  <xdr:twoCellAnchor editAs="oneCell">
    <xdr:from>
      <xdr:col>1</xdr:col>
      <xdr:colOff>57150</xdr:colOff>
      <xdr:row>106</xdr:row>
      <xdr:rowOff>47625</xdr:rowOff>
    </xdr:from>
    <xdr:to>
      <xdr:col>10</xdr:col>
      <xdr:colOff>266325</xdr:colOff>
      <xdr:row>108</xdr:row>
      <xdr:rowOff>19050</xdr:rowOff>
    </xdr:to>
    <xdr:sp macro="" textlink="">
      <xdr:nvSpPr>
        <xdr:cNvPr id="12" name="11 Rectángulo redondeado">
          <a:extLst>
            <a:ext uri="{FF2B5EF4-FFF2-40B4-BE49-F238E27FC236}">
              <a16:creationId xmlns:a16="http://schemas.microsoft.com/office/drawing/2014/main" id="{00000000-0008-0000-1100-00000C000000}"/>
            </a:ext>
          </a:extLst>
        </xdr:cNvPr>
        <xdr:cNvSpPr/>
      </xdr:nvSpPr>
      <xdr:spPr>
        <a:xfrm>
          <a:off x="895350" y="2491740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Movimiento de Asuntos Ingresados </a:t>
          </a:r>
        </a:p>
      </xdr:txBody>
    </xdr:sp>
    <xdr:clientData/>
  </xdr:twoCellAnchor>
  <xdr:oneCellAnchor>
    <xdr:from>
      <xdr:col>1</xdr:col>
      <xdr:colOff>0</xdr:colOff>
      <xdr:row>115</xdr:row>
      <xdr:rowOff>0</xdr:rowOff>
    </xdr:from>
    <xdr:ext cx="11534400" cy="313200"/>
    <xdr:sp macro="" textlink="">
      <xdr:nvSpPr>
        <xdr:cNvPr id="13" name="12 Rectángulo redondeado">
          <a:extLst>
            <a:ext uri="{FF2B5EF4-FFF2-40B4-BE49-F238E27FC236}">
              <a16:creationId xmlns:a16="http://schemas.microsoft.com/office/drawing/2014/main" id="{00000000-0008-0000-1100-00000D000000}"/>
            </a:ext>
          </a:extLst>
        </xdr:cNvPr>
        <xdr:cNvSpPr/>
      </xdr:nvSpPr>
      <xdr:spPr>
        <a:xfrm>
          <a:off x="838200" y="26450925"/>
          <a:ext cx="11534400" cy="313200"/>
        </a:xfrm>
        <a:prstGeom prst="roundRect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600" b="1">
              <a:solidFill>
                <a:schemeClr val="lt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Audiencia Provincial/Procesos de Violencia de Género                                 </a:t>
          </a:r>
        </a:p>
      </xdr:txBody>
    </xdr:sp>
    <xdr:clientData/>
  </xdr:oneCellAnchor>
  <xdr:oneCellAnchor>
    <xdr:from>
      <xdr:col>1</xdr:col>
      <xdr:colOff>0</xdr:colOff>
      <xdr:row>119</xdr:row>
      <xdr:rowOff>0</xdr:rowOff>
    </xdr:from>
    <xdr:ext cx="11534400" cy="295275"/>
    <xdr:sp macro="" textlink="">
      <xdr:nvSpPr>
        <xdr:cNvPr id="14" name="13 Rectángulo redondeado">
          <a:extLst>
            <a:ext uri="{FF2B5EF4-FFF2-40B4-BE49-F238E27FC236}">
              <a16:creationId xmlns:a16="http://schemas.microsoft.com/office/drawing/2014/main" id="{00000000-0008-0000-1100-00000E000000}"/>
            </a:ext>
          </a:extLst>
        </xdr:cNvPr>
        <xdr:cNvSpPr/>
      </xdr:nvSpPr>
      <xdr:spPr>
        <a:xfrm>
          <a:off x="838200" y="2709862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Sentencias dictadas en</a:t>
          </a:r>
          <a:r>
            <a:rPr lang="es-ES" sz="1600" b="1" baseline="0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Única Instancia por las Audiencias Provinciales</a:t>
          </a:r>
          <a:endParaRPr lang="es-ES" sz="1600" b="1">
            <a:solidFill>
              <a:schemeClr val="tx2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oneCellAnchor>
  <xdr:oneCellAnchor>
    <xdr:from>
      <xdr:col>1</xdr:col>
      <xdr:colOff>19050</xdr:colOff>
      <xdr:row>135</xdr:row>
      <xdr:rowOff>142875</xdr:rowOff>
    </xdr:from>
    <xdr:ext cx="11534400" cy="295275"/>
    <xdr:sp macro="" textlink="">
      <xdr:nvSpPr>
        <xdr:cNvPr id="15" name="14 Rectángulo redondeado">
          <a:extLst>
            <a:ext uri="{FF2B5EF4-FFF2-40B4-BE49-F238E27FC236}">
              <a16:creationId xmlns:a16="http://schemas.microsoft.com/office/drawing/2014/main" id="{00000000-0008-0000-1100-00000F000000}"/>
            </a:ext>
          </a:extLst>
        </xdr:cNvPr>
        <xdr:cNvSpPr/>
      </xdr:nvSpPr>
      <xdr:spPr>
        <a:xfrm>
          <a:off x="857250" y="3078480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Forma</a:t>
          </a:r>
          <a:r>
            <a:rPr lang="es-ES" sz="1600" b="1" baseline="0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de terminación de los </a:t>
          </a: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Recursos</a:t>
          </a:r>
          <a:r>
            <a:rPr lang="es-ES" sz="1600" b="1" baseline="0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de Apelación contra sentencias</a:t>
          </a:r>
          <a:endParaRPr lang="es-ES" sz="1600" b="1">
            <a:solidFill>
              <a:schemeClr val="tx2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oneCellAnchor>
  <xdr:oneCellAnchor>
    <xdr:from>
      <xdr:col>1</xdr:col>
      <xdr:colOff>38100</xdr:colOff>
      <xdr:row>160</xdr:row>
      <xdr:rowOff>171450</xdr:rowOff>
    </xdr:from>
    <xdr:ext cx="11534400" cy="295275"/>
    <xdr:sp macro="" textlink="">
      <xdr:nvSpPr>
        <xdr:cNvPr id="16" name="15 Rectángulo redondeado">
          <a:extLst>
            <a:ext uri="{FF2B5EF4-FFF2-40B4-BE49-F238E27FC236}">
              <a16:creationId xmlns:a16="http://schemas.microsoft.com/office/drawing/2014/main" id="{00000000-0008-0000-1100-000010000000}"/>
            </a:ext>
          </a:extLst>
        </xdr:cNvPr>
        <xdr:cNvSpPr/>
      </xdr:nvSpPr>
      <xdr:spPr>
        <a:xfrm>
          <a:off x="876300" y="3661410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Personas Enjuiciadas </a:t>
          </a:r>
        </a:p>
      </xdr:txBody>
    </xdr:sp>
    <xdr:clientData/>
  </xdr:oneCellAnchor>
  <xdr:oneCellAnchor>
    <xdr:from>
      <xdr:col>1</xdr:col>
      <xdr:colOff>28575</xdr:colOff>
      <xdr:row>171</xdr:row>
      <xdr:rowOff>200025</xdr:rowOff>
    </xdr:from>
    <xdr:ext cx="11534400" cy="295275"/>
    <xdr:sp macro="" textlink="">
      <xdr:nvSpPr>
        <xdr:cNvPr id="17" name="16 Rectángulo redondeado">
          <a:extLst>
            <a:ext uri="{FF2B5EF4-FFF2-40B4-BE49-F238E27FC236}">
              <a16:creationId xmlns:a16="http://schemas.microsoft.com/office/drawing/2014/main" id="{00000000-0008-0000-1100-000011000000}"/>
            </a:ext>
          </a:extLst>
        </xdr:cNvPr>
        <xdr:cNvSpPr/>
      </xdr:nvSpPr>
      <xdr:spPr>
        <a:xfrm>
          <a:off x="866775" y="3937635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Movimiento de Asuntos Ingresados </a:t>
          </a:r>
        </a:p>
      </xdr:txBody>
    </xdr:sp>
    <xdr:clientData/>
  </xdr:oneCellAnchor>
  <xdr:oneCellAnchor>
    <xdr:from>
      <xdr:col>1</xdr:col>
      <xdr:colOff>38100</xdr:colOff>
      <xdr:row>186</xdr:row>
      <xdr:rowOff>47625</xdr:rowOff>
    </xdr:from>
    <xdr:ext cx="11534400" cy="313200"/>
    <xdr:sp macro="" textlink="">
      <xdr:nvSpPr>
        <xdr:cNvPr id="18" name="17 Rectángulo redondeado">
          <a:extLst>
            <a:ext uri="{FF2B5EF4-FFF2-40B4-BE49-F238E27FC236}">
              <a16:creationId xmlns:a16="http://schemas.microsoft.com/office/drawing/2014/main" id="{00000000-0008-0000-1100-000012000000}"/>
            </a:ext>
          </a:extLst>
        </xdr:cNvPr>
        <xdr:cNvSpPr/>
      </xdr:nvSpPr>
      <xdr:spPr>
        <a:xfrm>
          <a:off x="876300" y="42348150"/>
          <a:ext cx="11534400" cy="313200"/>
        </a:xfrm>
        <a:prstGeom prst="roundRect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600" b="1">
              <a:solidFill>
                <a:schemeClr val="lt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Juzgado de Menores/Procesos de Violencia de Género                                 </a:t>
          </a:r>
        </a:p>
      </xdr:txBody>
    </xdr:sp>
    <xdr:clientData/>
  </xdr:oneCellAnchor>
  <xdr:twoCellAnchor editAs="oneCell">
    <xdr:from>
      <xdr:col>1</xdr:col>
      <xdr:colOff>0</xdr:colOff>
      <xdr:row>189</xdr:row>
      <xdr:rowOff>0</xdr:rowOff>
    </xdr:from>
    <xdr:to>
      <xdr:col>10</xdr:col>
      <xdr:colOff>209175</xdr:colOff>
      <xdr:row>190</xdr:row>
      <xdr:rowOff>133350</xdr:rowOff>
    </xdr:to>
    <xdr:sp macro="" textlink="">
      <xdr:nvSpPr>
        <xdr:cNvPr id="19" name="18 Rectángulo redondeado">
          <a:extLst>
            <a:ext uri="{FF2B5EF4-FFF2-40B4-BE49-F238E27FC236}">
              <a16:creationId xmlns:a16="http://schemas.microsoft.com/office/drawing/2014/main" id="{00000000-0008-0000-1100-000013000000}"/>
            </a:ext>
          </a:extLst>
        </xdr:cNvPr>
        <xdr:cNvSpPr/>
      </xdr:nvSpPr>
      <xdr:spPr>
        <a:xfrm>
          <a:off x="838200" y="4247197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Sentencias</a:t>
          </a:r>
          <a:r>
            <a:rPr lang="es-ES" sz="1600" b="1" baseline="0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por Delito de Menores</a:t>
          </a:r>
          <a:endParaRPr lang="es-ES" sz="1600" b="1">
            <a:solidFill>
              <a:schemeClr val="tx2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oneCellAnchor>
    <xdr:from>
      <xdr:col>1</xdr:col>
      <xdr:colOff>9525</xdr:colOff>
      <xdr:row>201</xdr:row>
      <xdr:rowOff>0</xdr:rowOff>
    </xdr:from>
    <xdr:ext cx="11534400" cy="295275"/>
    <xdr:sp macro="" textlink="">
      <xdr:nvSpPr>
        <xdr:cNvPr id="20" name="19 Rectángulo redondeado">
          <a:extLst>
            <a:ext uri="{FF2B5EF4-FFF2-40B4-BE49-F238E27FC236}">
              <a16:creationId xmlns:a16="http://schemas.microsoft.com/office/drawing/2014/main" id="{00000000-0008-0000-1100-000014000000}"/>
            </a:ext>
          </a:extLst>
        </xdr:cNvPr>
        <xdr:cNvSpPr/>
      </xdr:nvSpPr>
      <xdr:spPr>
        <a:xfrm>
          <a:off x="847725" y="4524375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Personas Enjuiciadas por Delito </a:t>
          </a:r>
        </a:p>
      </xdr:txBody>
    </xdr:sp>
    <xdr:clientData/>
  </xdr:oneCellAnchor>
  <xdr:oneCellAnchor>
    <xdr:from>
      <xdr:col>1</xdr:col>
      <xdr:colOff>47625</xdr:colOff>
      <xdr:row>214</xdr:row>
      <xdr:rowOff>171450</xdr:rowOff>
    </xdr:from>
    <xdr:ext cx="11534400" cy="295275"/>
    <xdr:sp macro="" textlink="">
      <xdr:nvSpPr>
        <xdr:cNvPr id="21" name="20 Rectángulo redondeado">
          <a:extLst>
            <a:ext uri="{FF2B5EF4-FFF2-40B4-BE49-F238E27FC236}">
              <a16:creationId xmlns:a16="http://schemas.microsoft.com/office/drawing/2014/main" id="{00000000-0008-0000-1100-000015000000}"/>
            </a:ext>
          </a:extLst>
        </xdr:cNvPr>
        <xdr:cNvSpPr/>
      </xdr:nvSpPr>
      <xdr:spPr>
        <a:xfrm>
          <a:off x="885825" y="4847272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Movimiento de Asuntos </a:t>
          </a:r>
        </a:p>
      </xdr:txBody>
    </xdr:sp>
    <xdr:clientData/>
  </xdr:oneCellAnchor>
  <xdr:oneCellAnchor>
    <xdr:from>
      <xdr:col>1</xdr:col>
      <xdr:colOff>28575</xdr:colOff>
      <xdr:row>151</xdr:row>
      <xdr:rowOff>9525</xdr:rowOff>
    </xdr:from>
    <xdr:ext cx="11534400" cy="342900"/>
    <xdr:sp macro="" textlink="">
      <xdr:nvSpPr>
        <xdr:cNvPr id="22" name="21 Rectángulo redondeado">
          <a:extLst>
            <a:ext uri="{FF2B5EF4-FFF2-40B4-BE49-F238E27FC236}">
              <a16:creationId xmlns:a16="http://schemas.microsoft.com/office/drawing/2014/main" id="{00000000-0008-0000-1100-000016000000}"/>
            </a:ext>
          </a:extLst>
        </xdr:cNvPr>
        <xdr:cNvSpPr/>
      </xdr:nvSpPr>
      <xdr:spPr>
        <a:xfrm>
          <a:off x="866775" y="34632900"/>
          <a:ext cx="11534400" cy="342900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Apelaciones P.Delitos</a:t>
          </a:r>
        </a:p>
      </xdr:txBody>
    </xdr:sp>
    <xdr:clientData/>
  </xdr:oneCellAnchor>
  <xdr:twoCellAnchor editAs="oneCell">
    <xdr:from>
      <xdr:col>1</xdr:col>
      <xdr:colOff>0</xdr:colOff>
      <xdr:row>1</xdr:row>
      <xdr:rowOff>0</xdr:rowOff>
    </xdr:from>
    <xdr:to>
      <xdr:col>10</xdr:col>
      <xdr:colOff>209550</xdr:colOff>
      <xdr:row>3</xdr:row>
      <xdr:rowOff>38100</xdr:rowOff>
    </xdr:to>
    <xdr:sp macro="" textlink="">
      <xdr:nvSpPr>
        <xdr:cNvPr id="23" name="22 Rectángulo redondeado">
          <a:extLst>
            <a:ext uri="{FF2B5EF4-FFF2-40B4-BE49-F238E27FC236}">
              <a16:creationId xmlns:a16="http://schemas.microsoft.com/office/drawing/2014/main" id="{00000000-0008-0000-1100-000017000000}"/>
            </a:ext>
          </a:extLst>
        </xdr:cNvPr>
        <xdr:cNvSpPr/>
      </xdr:nvSpPr>
      <xdr:spPr>
        <a:xfrm>
          <a:off x="838200" y="161925"/>
          <a:ext cx="11534775" cy="4191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La Rioja</a:t>
          </a:r>
          <a:endParaRPr lang="es-ES" sz="20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10</xdr:col>
      <xdr:colOff>209550</xdr:colOff>
      <xdr:row>3</xdr:row>
      <xdr:rowOff>95250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838200" y="161925"/>
          <a:ext cx="11534775" cy="4191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Andalucía</a:t>
          </a:r>
          <a:endParaRPr lang="es-ES" sz="20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9524</xdr:colOff>
      <xdr:row>4</xdr:row>
      <xdr:rowOff>28574</xdr:rowOff>
    </xdr:from>
    <xdr:to>
      <xdr:col>10</xdr:col>
      <xdr:colOff>218699</xdr:colOff>
      <xdr:row>6</xdr:row>
      <xdr:rowOff>19050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847724" y="676274"/>
          <a:ext cx="11534400" cy="314326"/>
        </a:xfrm>
        <a:prstGeom prst="roundRect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Juzgados</a:t>
          </a:r>
          <a:r>
            <a:rPr lang="es-ES" sz="16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de Violencia sobre la Mujer               </a:t>
          </a:r>
          <a:endParaRPr lang="es-ES" sz="16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10</xdr:col>
      <xdr:colOff>419100</xdr:colOff>
      <xdr:row>1</xdr:row>
      <xdr:rowOff>47625</xdr:rowOff>
    </xdr:from>
    <xdr:to>
      <xdr:col>11</xdr:col>
      <xdr:colOff>257174</xdr:colOff>
      <xdr:row>4</xdr:row>
      <xdr:rowOff>104775</xdr:rowOff>
    </xdr:to>
    <xdr:sp macro="" textlink="">
      <xdr:nvSpPr>
        <xdr:cNvPr id="4" name="3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12582525" y="209550"/>
          <a:ext cx="723899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  <xdr:twoCellAnchor editAs="oneCell">
    <xdr:from>
      <xdr:col>0</xdr:col>
      <xdr:colOff>828675</xdr:colOff>
      <xdr:row>7</xdr:row>
      <xdr:rowOff>104775</xdr:rowOff>
    </xdr:from>
    <xdr:to>
      <xdr:col>10</xdr:col>
      <xdr:colOff>199650</xdr:colOff>
      <xdr:row>9</xdr:row>
      <xdr:rowOff>76200</xdr:rowOff>
    </xdr:to>
    <xdr:sp macro="" textlink="">
      <xdr:nvSpPr>
        <xdr:cNvPr id="5" name="4 Rectángulo redondeado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828675" y="107632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Denuncias, Víctimas, Renuncias y sus Evoluciones</a:t>
          </a:r>
        </a:p>
      </xdr:txBody>
    </xdr:sp>
    <xdr:clientData/>
  </xdr:twoCellAnchor>
  <xdr:twoCellAnchor editAs="oneCell">
    <xdr:from>
      <xdr:col>1</xdr:col>
      <xdr:colOff>28573</xdr:colOff>
      <xdr:row>27</xdr:row>
      <xdr:rowOff>28575</xdr:rowOff>
    </xdr:from>
    <xdr:to>
      <xdr:col>10</xdr:col>
      <xdr:colOff>237748</xdr:colOff>
      <xdr:row>31</xdr:row>
      <xdr:rowOff>38100</xdr:rowOff>
    </xdr:to>
    <xdr:sp macro="" textlink="">
      <xdr:nvSpPr>
        <xdr:cNvPr id="6" name="5 Rectángulo redondeado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866773" y="5448300"/>
          <a:ext cx="11534400" cy="65722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Órdenes de Protección y Medidas de Protección y Seguridad de las Víctimas,(de los arts. 544 ter y 544 bis), solicitadas a Instancia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ES" sz="1600" b="1">
            <a:solidFill>
              <a:schemeClr val="tx2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10</xdr:col>
      <xdr:colOff>209175</xdr:colOff>
      <xdr:row>40</xdr:row>
      <xdr:rowOff>133275</xdr:rowOff>
    </xdr:to>
    <xdr:sp macro="" textlink="">
      <xdr:nvSpPr>
        <xdr:cNvPr id="7" name="6 Rectángulo redondeado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838200" y="8086725"/>
          <a:ext cx="11534400" cy="295200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Forma de Terminación de los Procedimientos </a:t>
          </a:r>
        </a:p>
      </xdr:txBody>
    </xdr:sp>
    <xdr:clientData/>
  </xdr:twoCellAnchor>
  <xdr:twoCellAnchor editAs="oneCell">
    <xdr:from>
      <xdr:col>0</xdr:col>
      <xdr:colOff>838199</xdr:colOff>
      <xdr:row>52</xdr:row>
      <xdr:rowOff>0</xdr:rowOff>
    </xdr:from>
    <xdr:to>
      <xdr:col>10</xdr:col>
      <xdr:colOff>209174</xdr:colOff>
      <xdr:row>53</xdr:row>
      <xdr:rowOff>133350</xdr:rowOff>
    </xdr:to>
    <xdr:sp macro="" textlink="">
      <xdr:nvSpPr>
        <xdr:cNvPr id="8" name="7 Rectángulo redondeado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838199" y="1117282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Personas Enjuiciadas </a:t>
          </a:r>
        </a:p>
      </xdr:txBody>
    </xdr:sp>
    <xdr:clientData/>
  </xdr:twoCellAnchor>
  <xdr:twoCellAnchor editAs="oneCell">
    <xdr:from>
      <xdr:col>1</xdr:col>
      <xdr:colOff>0</xdr:colOff>
      <xdr:row>64</xdr:row>
      <xdr:rowOff>0</xdr:rowOff>
    </xdr:from>
    <xdr:to>
      <xdr:col>10</xdr:col>
      <xdr:colOff>209175</xdr:colOff>
      <xdr:row>65</xdr:row>
      <xdr:rowOff>133350</xdr:rowOff>
    </xdr:to>
    <xdr:sp macro="" textlink="">
      <xdr:nvSpPr>
        <xdr:cNvPr id="9" name="8 Rectángulo redondeado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838200" y="1401127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Asuntos Penales Ingresados directamente por tipo de procesos</a:t>
          </a:r>
        </a:p>
      </xdr:txBody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10</xdr:col>
      <xdr:colOff>209175</xdr:colOff>
      <xdr:row>81</xdr:row>
      <xdr:rowOff>151275</xdr:rowOff>
    </xdr:to>
    <xdr:sp macro="" textlink="">
      <xdr:nvSpPr>
        <xdr:cNvPr id="10" name="9 Rectángulo redondeado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838200" y="17668875"/>
          <a:ext cx="11534400" cy="313200"/>
        </a:xfrm>
        <a:prstGeom prst="roundRect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600" b="1">
              <a:solidFill>
                <a:schemeClr val="lt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Juzgados de lo Penal/Procesos de Violencia de Género                                 </a:t>
          </a:r>
        </a:p>
      </xdr:txBody>
    </xdr:sp>
    <xdr:clientData/>
  </xdr:twoCellAnchor>
  <xdr:twoCellAnchor editAs="oneCell">
    <xdr:from>
      <xdr:col>1</xdr:col>
      <xdr:colOff>0</xdr:colOff>
      <xdr:row>84</xdr:row>
      <xdr:rowOff>0</xdr:rowOff>
    </xdr:from>
    <xdr:to>
      <xdr:col>10</xdr:col>
      <xdr:colOff>209175</xdr:colOff>
      <xdr:row>85</xdr:row>
      <xdr:rowOff>133350</xdr:rowOff>
    </xdr:to>
    <xdr:sp macro="" textlink="">
      <xdr:nvSpPr>
        <xdr:cNvPr id="11" name="10 Rectángulo redondeado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838200" y="1864042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Formas de Terminación de los Procedimientos</a:t>
          </a:r>
        </a:p>
      </xdr:txBody>
    </xdr:sp>
    <xdr:clientData/>
  </xdr:twoCellAnchor>
  <xdr:twoCellAnchor editAs="oneCell">
    <xdr:from>
      <xdr:col>1</xdr:col>
      <xdr:colOff>0</xdr:colOff>
      <xdr:row>94</xdr:row>
      <xdr:rowOff>0</xdr:rowOff>
    </xdr:from>
    <xdr:to>
      <xdr:col>10</xdr:col>
      <xdr:colOff>209175</xdr:colOff>
      <xdr:row>95</xdr:row>
      <xdr:rowOff>133350</xdr:rowOff>
    </xdr:to>
    <xdr:sp macro="" textlink="">
      <xdr:nvSpPr>
        <xdr:cNvPr id="12" name="11 Rectángulo redondeado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838200" y="2147887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Personas Enjuiciadas </a:t>
          </a:r>
        </a:p>
      </xdr:txBody>
    </xdr:sp>
    <xdr:clientData/>
  </xdr:twoCellAnchor>
  <xdr:twoCellAnchor editAs="oneCell">
    <xdr:from>
      <xdr:col>1</xdr:col>
      <xdr:colOff>0</xdr:colOff>
      <xdr:row>106</xdr:row>
      <xdr:rowOff>0</xdr:rowOff>
    </xdr:from>
    <xdr:to>
      <xdr:col>10</xdr:col>
      <xdr:colOff>209175</xdr:colOff>
      <xdr:row>107</xdr:row>
      <xdr:rowOff>133350</xdr:rowOff>
    </xdr:to>
    <xdr:sp macro="" textlink="">
      <xdr:nvSpPr>
        <xdr:cNvPr id="13" name="12 Rectángulo redondeado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838200" y="2431732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Movimiento de Asuntos Ingresados </a:t>
          </a:r>
        </a:p>
      </xdr:txBody>
    </xdr:sp>
    <xdr:clientData/>
  </xdr:twoCellAnchor>
  <xdr:oneCellAnchor>
    <xdr:from>
      <xdr:col>1</xdr:col>
      <xdr:colOff>0</xdr:colOff>
      <xdr:row>117</xdr:row>
      <xdr:rowOff>0</xdr:rowOff>
    </xdr:from>
    <xdr:ext cx="11534400" cy="313200"/>
    <xdr:sp macro="" textlink="">
      <xdr:nvSpPr>
        <xdr:cNvPr id="14" name="13 Rectángulo redondeado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838200" y="17668875"/>
          <a:ext cx="11534400" cy="313200"/>
        </a:xfrm>
        <a:prstGeom prst="roundRect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600" b="1">
              <a:solidFill>
                <a:schemeClr val="lt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Audiencia Provincial/Procesos de Violencia de Género                                 </a:t>
          </a:r>
        </a:p>
      </xdr:txBody>
    </xdr:sp>
    <xdr:clientData/>
  </xdr:oneCellAnchor>
  <xdr:oneCellAnchor>
    <xdr:from>
      <xdr:col>1</xdr:col>
      <xdr:colOff>0</xdr:colOff>
      <xdr:row>121</xdr:row>
      <xdr:rowOff>0</xdr:rowOff>
    </xdr:from>
    <xdr:ext cx="11534400" cy="295275"/>
    <xdr:sp macro="" textlink="">
      <xdr:nvSpPr>
        <xdr:cNvPr id="15" name="14 Rectángulo redondeado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838200" y="1831657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Sentencias dictadas en</a:t>
          </a:r>
          <a:r>
            <a:rPr lang="es-ES" sz="1600" b="1" baseline="0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Única Instancia por las Audiencias Provinciales</a:t>
          </a:r>
          <a:endParaRPr lang="es-ES" sz="1600" b="1">
            <a:solidFill>
              <a:schemeClr val="tx2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oneCellAnchor>
  <xdr:oneCellAnchor>
    <xdr:from>
      <xdr:col>1</xdr:col>
      <xdr:colOff>0</xdr:colOff>
      <xdr:row>136</xdr:row>
      <xdr:rowOff>0</xdr:rowOff>
    </xdr:from>
    <xdr:ext cx="11534400" cy="295275"/>
    <xdr:sp macro="" textlink="">
      <xdr:nvSpPr>
        <xdr:cNvPr id="16" name="15 Rectángulo redondeado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838200" y="2992755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Forma</a:t>
          </a:r>
          <a:r>
            <a:rPr lang="es-ES" sz="1600" b="1" baseline="0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de terminación de los </a:t>
          </a: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Recursos</a:t>
          </a:r>
          <a:r>
            <a:rPr lang="es-ES" sz="1600" b="1" baseline="0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de Apelación contra sentencias</a:t>
          </a:r>
          <a:endParaRPr lang="es-ES" sz="1600" b="1">
            <a:solidFill>
              <a:schemeClr val="tx2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oneCellAnchor>
  <xdr:oneCellAnchor>
    <xdr:from>
      <xdr:col>1</xdr:col>
      <xdr:colOff>0</xdr:colOff>
      <xdr:row>161</xdr:row>
      <xdr:rowOff>0</xdr:rowOff>
    </xdr:from>
    <xdr:ext cx="11534400" cy="295275"/>
    <xdr:sp macro="" textlink="">
      <xdr:nvSpPr>
        <xdr:cNvPr id="17" name="16 Rectángulo redondeado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838200" y="2115502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Personas Enjuiciadas </a:t>
          </a:r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1534400" cy="295275"/>
    <xdr:sp macro="" textlink="">
      <xdr:nvSpPr>
        <xdr:cNvPr id="18" name="17 Rectángulo redondeado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>
          <a:off x="838200" y="2399347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Movimiento de Asuntos Ingresados</a:t>
          </a:r>
        </a:p>
      </xdr:txBody>
    </xdr:sp>
    <xdr:clientData/>
  </xdr:oneCellAnchor>
  <xdr:oneCellAnchor>
    <xdr:from>
      <xdr:col>1</xdr:col>
      <xdr:colOff>0</xdr:colOff>
      <xdr:row>187</xdr:row>
      <xdr:rowOff>0</xdr:rowOff>
    </xdr:from>
    <xdr:ext cx="11534400" cy="313200"/>
    <xdr:sp macro="" textlink="">
      <xdr:nvSpPr>
        <xdr:cNvPr id="19" name="18 Rectángulo redondeado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/>
      </xdr:nvSpPr>
      <xdr:spPr>
        <a:xfrm>
          <a:off x="838200" y="26241375"/>
          <a:ext cx="11534400" cy="313200"/>
        </a:xfrm>
        <a:prstGeom prst="roundRect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600" b="1">
              <a:solidFill>
                <a:schemeClr val="lt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Juzgado de Menores/Procesos de Violencia de Género                                 </a:t>
          </a:r>
        </a:p>
      </xdr:txBody>
    </xdr:sp>
    <xdr:clientData/>
  </xdr:oneCellAnchor>
  <xdr:twoCellAnchor editAs="oneCell">
    <xdr:from>
      <xdr:col>1</xdr:col>
      <xdr:colOff>0</xdr:colOff>
      <xdr:row>191</xdr:row>
      <xdr:rowOff>0</xdr:rowOff>
    </xdr:from>
    <xdr:to>
      <xdr:col>10</xdr:col>
      <xdr:colOff>209175</xdr:colOff>
      <xdr:row>192</xdr:row>
      <xdr:rowOff>133350</xdr:rowOff>
    </xdr:to>
    <xdr:sp macro="" textlink="">
      <xdr:nvSpPr>
        <xdr:cNvPr id="20" name="19 Rectángulo redondeado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/>
      </xdr:nvSpPr>
      <xdr:spPr>
        <a:xfrm>
          <a:off x="838200" y="4022407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Sentencias</a:t>
          </a:r>
          <a:r>
            <a:rPr lang="es-ES" sz="1600" b="1" baseline="0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por Delito de Menores</a:t>
          </a:r>
          <a:endParaRPr lang="es-ES" sz="1600" b="1">
            <a:solidFill>
              <a:schemeClr val="tx2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oneCellAnchor>
    <xdr:from>
      <xdr:col>1</xdr:col>
      <xdr:colOff>0</xdr:colOff>
      <xdr:row>201</xdr:row>
      <xdr:rowOff>0</xdr:rowOff>
    </xdr:from>
    <xdr:ext cx="11534400" cy="295275"/>
    <xdr:sp macro="" textlink="">
      <xdr:nvSpPr>
        <xdr:cNvPr id="21" name="20 Rectángulo redondeado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/>
      </xdr:nvSpPr>
      <xdr:spPr>
        <a:xfrm>
          <a:off x="838200" y="3353752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Personas Enjuiciadas por Delito </a:t>
          </a:r>
        </a:p>
      </xdr:txBody>
    </xdr:sp>
    <xdr:clientData/>
  </xdr:oneCellAnchor>
  <xdr:oneCellAnchor>
    <xdr:from>
      <xdr:col>1</xdr:col>
      <xdr:colOff>0</xdr:colOff>
      <xdr:row>215</xdr:row>
      <xdr:rowOff>0</xdr:rowOff>
    </xdr:from>
    <xdr:ext cx="11534400" cy="295275"/>
    <xdr:sp macro="" textlink="">
      <xdr:nvSpPr>
        <xdr:cNvPr id="22" name="21 Rectángulo redondeado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/>
      </xdr:nvSpPr>
      <xdr:spPr>
        <a:xfrm>
          <a:off x="838200" y="4555807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Movimiento de Asuntos </a:t>
          </a:r>
        </a:p>
      </xdr:txBody>
    </xdr:sp>
    <xdr:clientData/>
  </xdr:oneCellAnchor>
  <xdr:oneCellAnchor>
    <xdr:from>
      <xdr:col>1</xdr:col>
      <xdr:colOff>0</xdr:colOff>
      <xdr:row>151</xdr:row>
      <xdr:rowOff>0</xdr:rowOff>
    </xdr:from>
    <xdr:ext cx="11534400" cy="333375"/>
    <xdr:sp macro="" textlink="">
      <xdr:nvSpPr>
        <xdr:cNvPr id="23" name="22 Rectángulo redondeado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/>
      </xdr:nvSpPr>
      <xdr:spPr>
        <a:xfrm>
          <a:off x="838200" y="33575625"/>
          <a:ext cx="11534400" cy="3333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Apelaciones P.Delitos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10</xdr:col>
      <xdr:colOff>209550</xdr:colOff>
      <xdr:row>3</xdr:row>
      <xdr:rowOff>38100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838200" y="161925"/>
          <a:ext cx="11534775" cy="4191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Aragón</a:t>
          </a:r>
          <a:endParaRPr lang="es-ES" sz="20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9524</xdr:colOff>
      <xdr:row>4</xdr:row>
      <xdr:rowOff>28574</xdr:rowOff>
    </xdr:from>
    <xdr:to>
      <xdr:col>10</xdr:col>
      <xdr:colOff>218699</xdr:colOff>
      <xdr:row>6</xdr:row>
      <xdr:rowOff>19050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847724" y="676274"/>
          <a:ext cx="11534400" cy="314326"/>
        </a:xfrm>
        <a:prstGeom prst="roundRect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Juzgados</a:t>
          </a:r>
          <a:r>
            <a:rPr lang="es-ES" sz="16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de Violencia sobre la Mujer               </a:t>
          </a:r>
          <a:endParaRPr lang="es-ES" sz="16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10</xdr:col>
      <xdr:colOff>419100</xdr:colOff>
      <xdr:row>1</xdr:row>
      <xdr:rowOff>47625</xdr:rowOff>
    </xdr:from>
    <xdr:to>
      <xdr:col>11</xdr:col>
      <xdr:colOff>257174</xdr:colOff>
      <xdr:row>4</xdr:row>
      <xdr:rowOff>104775</xdr:rowOff>
    </xdr:to>
    <xdr:sp macro="" textlink="">
      <xdr:nvSpPr>
        <xdr:cNvPr id="4" name="3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12582525" y="209550"/>
          <a:ext cx="723899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  <xdr:twoCellAnchor editAs="oneCell">
    <xdr:from>
      <xdr:col>0</xdr:col>
      <xdr:colOff>828675</xdr:colOff>
      <xdr:row>7</xdr:row>
      <xdr:rowOff>104775</xdr:rowOff>
    </xdr:from>
    <xdr:to>
      <xdr:col>10</xdr:col>
      <xdr:colOff>199650</xdr:colOff>
      <xdr:row>9</xdr:row>
      <xdr:rowOff>76200</xdr:rowOff>
    </xdr:to>
    <xdr:sp macro="" textlink="">
      <xdr:nvSpPr>
        <xdr:cNvPr id="5" name="4 Rectángulo redondeado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828675" y="123825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Denuncias, Víctimas, Renuncias y sus Evoluciones</a:t>
          </a:r>
        </a:p>
      </xdr:txBody>
    </xdr:sp>
    <xdr:clientData/>
  </xdr:twoCellAnchor>
  <xdr:twoCellAnchor editAs="oneCell">
    <xdr:from>
      <xdr:col>1</xdr:col>
      <xdr:colOff>28573</xdr:colOff>
      <xdr:row>27</xdr:row>
      <xdr:rowOff>28575</xdr:rowOff>
    </xdr:from>
    <xdr:to>
      <xdr:col>10</xdr:col>
      <xdr:colOff>237748</xdr:colOff>
      <xdr:row>31</xdr:row>
      <xdr:rowOff>38100</xdr:rowOff>
    </xdr:to>
    <xdr:sp macro="" textlink="">
      <xdr:nvSpPr>
        <xdr:cNvPr id="6" name="5 Rectángulo redondeado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866773" y="5448300"/>
          <a:ext cx="11534400" cy="65722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Órdenes de Protección y Medidas de Protección y Seguridad de las Víctimas,(de los arts. 544 ter y 544 bis), solicitadas a Instancia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ES" sz="1600" b="1">
            <a:solidFill>
              <a:schemeClr val="tx2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10</xdr:col>
      <xdr:colOff>209175</xdr:colOff>
      <xdr:row>40</xdr:row>
      <xdr:rowOff>133275</xdr:rowOff>
    </xdr:to>
    <xdr:sp macro="" textlink="">
      <xdr:nvSpPr>
        <xdr:cNvPr id="7" name="6 Rectángulo redondeado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838200" y="8086725"/>
          <a:ext cx="11534400" cy="295200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Forma de Terminación de los Procedimientos </a:t>
          </a:r>
        </a:p>
      </xdr:txBody>
    </xdr:sp>
    <xdr:clientData/>
  </xdr:twoCellAnchor>
  <xdr:twoCellAnchor editAs="oneCell">
    <xdr:from>
      <xdr:col>0</xdr:col>
      <xdr:colOff>838199</xdr:colOff>
      <xdr:row>53</xdr:row>
      <xdr:rowOff>0</xdr:rowOff>
    </xdr:from>
    <xdr:to>
      <xdr:col>10</xdr:col>
      <xdr:colOff>209174</xdr:colOff>
      <xdr:row>54</xdr:row>
      <xdr:rowOff>133350</xdr:rowOff>
    </xdr:to>
    <xdr:sp macro="" textlink="">
      <xdr:nvSpPr>
        <xdr:cNvPr id="8" name="7 Rectángulo redondeado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838199" y="1117282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Personas Enjuiciadas </a:t>
          </a:r>
        </a:p>
      </xdr:txBody>
    </xdr:sp>
    <xdr:clientData/>
  </xdr:twoCellAnchor>
  <xdr:twoCellAnchor editAs="oneCell">
    <xdr:from>
      <xdr:col>1</xdr:col>
      <xdr:colOff>0</xdr:colOff>
      <xdr:row>65</xdr:row>
      <xdr:rowOff>0</xdr:rowOff>
    </xdr:from>
    <xdr:to>
      <xdr:col>10</xdr:col>
      <xdr:colOff>209175</xdr:colOff>
      <xdr:row>66</xdr:row>
      <xdr:rowOff>133350</xdr:rowOff>
    </xdr:to>
    <xdr:sp macro="" textlink="">
      <xdr:nvSpPr>
        <xdr:cNvPr id="9" name="8 Rectángulo redondeado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/>
      </xdr:nvSpPr>
      <xdr:spPr>
        <a:xfrm>
          <a:off x="838200" y="1401127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Asuntos Penales Ingresados directamente por tipo de procesos</a:t>
          </a:r>
        </a:p>
      </xdr:txBody>
    </xdr:sp>
    <xdr:clientData/>
  </xdr:twoCellAnchor>
  <xdr:twoCellAnchor editAs="oneCell">
    <xdr:from>
      <xdr:col>1</xdr:col>
      <xdr:colOff>0</xdr:colOff>
      <xdr:row>81</xdr:row>
      <xdr:rowOff>0</xdr:rowOff>
    </xdr:from>
    <xdr:to>
      <xdr:col>10</xdr:col>
      <xdr:colOff>209175</xdr:colOff>
      <xdr:row>82</xdr:row>
      <xdr:rowOff>151275</xdr:rowOff>
    </xdr:to>
    <xdr:sp macro="" textlink="">
      <xdr:nvSpPr>
        <xdr:cNvPr id="10" name="9 Rectángulo redondeado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/>
      </xdr:nvSpPr>
      <xdr:spPr>
        <a:xfrm>
          <a:off x="838200" y="17668875"/>
          <a:ext cx="11534400" cy="313200"/>
        </a:xfrm>
        <a:prstGeom prst="roundRect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600" b="1">
              <a:solidFill>
                <a:schemeClr val="lt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Juzgados de lo Penal/Procesos de Violencia de Género                                 </a:t>
          </a:r>
        </a:p>
      </xdr:txBody>
    </xdr:sp>
    <xdr:clientData/>
  </xdr:twoCellAnchor>
  <xdr:twoCellAnchor editAs="oneCell">
    <xdr:from>
      <xdr:col>1</xdr:col>
      <xdr:colOff>0</xdr:colOff>
      <xdr:row>85</xdr:row>
      <xdr:rowOff>0</xdr:rowOff>
    </xdr:from>
    <xdr:to>
      <xdr:col>10</xdr:col>
      <xdr:colOff>209175</xdr:colOff>
      <xdr:row>86</xdr:row>
      <xdr:rowOff>133350</xdr:rowOff>
    </xdr:to>
    <xdr:sp macro="" textlink="">
      <xdr:nvSpPr>
        <xdr:cNvPr id="11" name="10 Rectángulo redondeado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/>
      </xdr:nvSpPr>
      <xdr:spPr>
        <a:xfrm>
          <a:off x="838200" y="1831657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Formas de Terminación de los Procedimientos</a:t>
          </a:r>
        </a:p>
      </xdr:txBody>
    </xdr:sp>
    <xdr:clientData/>
  </xdr:twoCellAnchor>
  <xdr:twoCellAnchor editAs="oneCell">
    <xdr:from>
      <xdr:col>1</xdr:col>
      <xdr:colOff>0</xdr:colOff>
      <xdr:row>95</xdr:row>
      <xdr:rowOff>0</xdr:rowOff>
    </xdr:from>
    <xdr:to>
      <xdr:col>10</xdr:col>
      <xdr:colOff>209175</xdr:colOff>
      <xdr:row>96</xdr:row>
      <xdr:rowOff>133350</xdr:rowOff>
    </xdr:to>
    <xdr:sp macro="" textlink="">
      <xdr:nvSpPr>
        <xdr:cNvPr id="12" name="11 Rectángulo redondeado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838200" y="2115502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Personas Enjuiciadas </a:t>
          </a:r>
        </a:p>
      </xdr:txBody>
    </xdr:sp>
    <xdr:clientData/>
  </xdr:twoCellAnchor>
  <xdr:twoCellAnchor editAs="oneCell">
    <xdr:from>
      <xdr:col>1</xdr:col>
      <xdr:colOff>0</xdr:colOff>
      <xdr:row>107</xdr:row>
      <xdr:rowOff>0</xdr:rowOff>
    </xdr:from>
    <xdr:to>
      <xdr:col>10</xdr:col>
      <xdr:colOff>209175</xdr:colOff>
      <xdr:row>108</xdr:row>
      <xdr:rowOff>133350</xdr:rowOff>
    </xdr:to>
    <xdr:sp macro="" textlink="">
      <xdr:nvSpPr>
        <xdr:cNvPr id="13" name="12 Rectángulo redondeado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/>
      </xdr:nvSpPr>
      <xdr:spPr>
        <a:xfrm>
          <a:off x="838200" y="2399347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Movimiento de Asuntos Ingresados </a:t>
          </a:r>
        </a:p>
      </xdr:txBody>
    </xdr:sp>
    <xdr:clientData/>
  </xdr:twoCellAnchor>
  <xdr:oneCellAnchor>
    <xdr:from>
      <xdr:col>1</xdr:col>
      <xdr:colOff>0</xdr:colOff>
      <xdr:row>118</xdr:row>
      <xdr:rowOff>0</xdr:rowOff>
    </xdr:from>
    <xdr:ext cx="11534400" cy="313200"/>
    <xdr:sp macro="" textlink="">
      <xdr:nvSpPr>
        <xdr:cNvPr id="14" name="13 Rectángulo redondeado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838200" y="26241375"/>
          <a:ext cx="11534400" cy="313200"/>
        </a:xfrm>
        <a:prstGeom prst="roundRect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600" b="1">
              <a:solidFill>
                <a:schemeClr val="lt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Audiencia Provincial/Procesos de Violencia de Género                                </a:t>
          </a:r>
        </a:p>
      </xdr:txBody>
    </xdr:sp>
    <xdr:clientData/>
  </xdr:oneCellAnchor>
  <xdr:oneCellAnchor>
    <xdr:from>
      <xdr:col>1</xdr:col>
      <xdr:colOff>0</xdr:colOff>
      <xdr:row>122</xdr:row>
      <xdr:rowOff>0</xdr:rowOff>
    </xdr:from>
    <xdr:ext cx="11534400" cy="295275"/>
    <xdr:sp macro="" textlink="">
      <xdr:nvSpPr>
        <xdr:cNvPr id="15" name="14 Rectángulo redondeado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838200" y="2688907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Sentencias dictadas en</a:t>
          </a:r>
          <a:r>
            <a:rPr lang="es-ES" sz="1600" b="1" baseline="0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Única Instancia por las Audiencias Provinciales</a:t>
          </a:r>
          <a:endParaRPr lang="es-ES" sz="1600" b="1">
            <a:solidFill>
              <a:schemeClr val="tx2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oneCellAnchor>
  <xdr:oneCellAnchor>
    <xdr:from>
      <xdr:col>1</xdr:col>
      <xdr:colOff>0</xdr:colOff>
      <xdr:row>137</xdr:row>
      <xdr:rowOff>0</xdr:rowOff>
    </xdr:from>
    <xdr:ext cx="11534400" cy="295275"/>
    <xdr:sp macro="" textlink="">
      <xdr:nvSpPr>
        <xdr:cNvPr id="16" name="15 Rectángulo redondeado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838200" y="2992755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Forma</a:t>
          </a:r>
          <a:r>
            <a:rPr lang="es-ES" sz="1600" b="1" baseline="0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de terminación de los </a:t>
          </a: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Recursos</a:t>
          </a:r>
          <a:r>
            <a:rPr lang="es-ES" sz="1600" b="1" baseline="0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de Apelación contra sentencias</a:t>
          </a:r>
          <a:endParaRPr lang="es-ES" sz="1600" b="1">
            <a:solidFill>
              <a:schemeClr val="tx2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oneCellAnchor>
  <xdr:oneCellAnchor>
    <xdr:from>
      <xdr:col>1</xdr:col>
      <xdr:colOff>0</xdr:colOff>
      <xdr:row>161</xdr:row>
      <xdr:rowOff>0</xdr:rowOff>
    </xdr:from>
    <xdr:ext cx="11534400" cy="295275"/>
    <xdr:sp macro="" textlink="">
      <xdr:nvSpPr>
        <xdr:cNvPr id="17" name="16 Rectángulo redondeado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838200" y="3353752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Personas Enjuiciadas </a:t>
          </a:r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1534400" cy="295275"/>
    <xdr:sp macro="" textlink="">
      <xdr:nvSpPr>
        <xdr:cNvPr id="18" name="17 Rectángulo redondeado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838200" y="3637597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Movimiento de Asuntos Ingresados </a:t>
          </a:r>
        </a:p>
      </xdr:txBody>
    </xdr:sp>
    <xdr:clientData/>
  </xdr:oneCellAnchor>
  <xdr:oneCellAnchor>
    <xdr:from>
      <xdr:col>1</xdr:col>
      <xdr:colOff>0</xdr:colOff>
      <xdr:row>187</xdr:row>
      <xdr:rowOff>0</xdr:rowOff>
    </xdr:from>
    <xdr:ext cx="11534400" cy="313200"/>
    <xdr:sp macro="" textlink="">
      <xdr:nvSpPr>
        <xdr:cNvPr id="19" name="18 Rectángulo redondeado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/>
      </xdr:nvSpPr>
      <xdr:spPr>
        <a:xfrm>
          <a:off x="838200" y="39576375"/>
          <a:ext cx="11534400" cy="313200"/>
        </a:xfrm>
        <a:prstGeom prst="roundRect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600" b="1">
              <a:solidFill>
                <a:schemeClr val="lt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Juzgado de Menores/Procesos de Violencia de Género                                 </a:t>
          </a:r>
        </a:p>
      </xdr:txBody>
    </xdr:sp>
    <xdr:clientData/>
  </xdr:oneCellAnchor>
  <xdr:twoCellAnchor editAs="oneCell">
    <xdr:from>
      <xdr:col>1</xdr:col>
      <xdr:colOff>0</xdr:colOff>
      <xdr:row>191</xdr:row>
      <xdr:rowOff>0</xdr:rowOff>
    </xdr:from>
    <xdr:to>
      <xdr:col>10</xdr:col>
      <xdr:colOff>209175</xdr:colOff>
      <xdr:row>192</xdr:row>
      <xdr:rowOff>133350</xdr:rowOff>
    </xdr:to>
    <xdr:sp macro="" textlink="">
      <xdr:nvSpPr>
        <xdr:cNvPr id="20" name="19 Rectángulo redondeado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/>
      </xdr:nvSpPr>
      <xdr:spPr>
        <a:xfrm>
          <a:off x="838200" y="4022407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Sentencias</a:t>
          </a:r>
          <a:r>
            <a:rPr lang="es-ES" sz="1600" b="1" baseline="0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por Delito de Menores</a:t>
          </a:r>
          <a:endParaRPr lang="es-ES" sz="1600" b="1">
            <a:solidFill>
              <a:schemeClr val="tx2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oneCellAnchor>
    <xdr:from>
      <xdr:col>1</xdr:col>
      <xdr:colOff>0</xdr:colOff>
      <xdr:row>201</xdr:row>
      <xdr:rowOff>0</xdr:rowOff>
    </xdr:from>
    <xdr:ext cx="11534400" cy="295275"/>
    <xdr:sp macro="" textlink="">
      <xdr:nvSpPr>
        <xdr:cNvPr id="21" name="20 Rectángulo redondeado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/>
      </xdr:nvSpPr>
      <xdr:spPr>
        <a:xfrm>
          <a:off x="838200" y="4233862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Personas Enjuiciadas por Delito </a:t>
          </a:r>
        </a:p>
      </xdr:txBody>
    </xdr:sp>
    <xdr:clientData/>
  </xdr:oneCellAnchor>
  <xdr:oneCellAnchor>
    <xdr:from>
      <xdr:col>1</xdr:col>
      <xdr:colOff>0</xdr:colOff>
      <xdr:row>215</xdr:row>
      <xdr:rowOff>0</xdr:rowOff>
    </xdr:from>
    <xdr:ext cx="11534400" cy="295275"/>
    <xdr:sp macro="" textlink="">
      <xdr:nvSpPr>
        <xdr:cNvPr id="22" name="21 Rectángulo redondeado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838200" y="4555807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Movimiento de Asuntos </a:t>
          </a:r>
        </a:p>
      </xdr:txBody>
    </xdr:sp>
    <xdr:clientData/>
  </xdr:oneCellAnchor>
  <xdr:oneCellAnchor>
    <xdr:from>
      <xdr:col>1</xdr:col>
      <xdr:colOff>0</xdr:colOff>
      <xdr:row>151</xdr:row>
      <xdr:rowOff>9525</xdr:rowOff>
    </xdr:from>
    <xdr:ext cx="11534400" cy="342900"/>
    <xdr:sp macro="" textlink="">
      <xdr:nvSpPr>
        <xdr:cNvPr id="24" name="23 Rectángulo redondeado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838200" y="33547050"/>
          <a:ext cx="11534400" cy="342900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Apelaciones P.Delitos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10</xdr:col>
      <xdr:colOff>209550</xdr:colOff>
      <xdr:row>3</xdr:row>
      <xdr:rowOff>38100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838200" y="161925"/>
          <a:ext cx="11534775" cy="4191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Principado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de </a:t>
          </a:r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Asturias</a:t>
          </a:r>
          <a:endParaRPr lang="es-ES" sz="20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9524</xdr:colOff>
      <xdr:row>4</xdr:row>
      <xdr:rowOff>28574</xdr:rowOff>
    </xdr:from>
    <xdr:to>
      <xdr:col>10</xdr:col>
      <xdr:colOff>218699</xdr:colOff>
      <xdr:row>6</xdr:row>
      <xdr:rowOff>19050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847724" y="676274"/>
          <a:ext cx="11534400" cy="314326"/>
        </a:xfrm>
        <a:prstGeom prst="roundRect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Juzgados</a:t>
          </a:r>
          <a:r>
            <a:rPr lang="es-ES" sz="16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de Violencia sobre la Mujer               </a:t>
          </a:r>
          <a:endParaRPr lang="es-ES" sz="16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10</xdr:col>
      <xdr:colOff>419100</xdr:colOff>
      <xdr:row>1</xdr:row>
      <xdr:rowOff>47625</xdr:rowOff>
    </xdr:from>
    <xdr:to>
      <xdr:col>11</xdr:col>
      <xdr:colOff>257174</xdr:colOff>
      <xdr:row>4</xdr:row>
      <xdr:rowOff>104775</xdr:rowOff>
    </xdr:to>
    <xdr:sp macro="" textlink="">
      <xdr:nvSpPr>
        <xdr:cNvPr id="4" name="3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12582525" y="209550"/>
          <a:ext cx="723899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  <xdr:twoCellAnchor editAs="oneCell">
    <xdr:from>
      <xdr:col>0</xdr:col>
      <xdr:colOff>828675</xdr:colOff>
      <xdr:row>7</xdr:row>
      <xdr:rowOff>104775</xdr:rowOff>
    </xdr:from>
    <xdr:to>
      <xdr:col>10</xdr:col>
      <xdr:colOff>199650</xdr:colOff>
      <xdr:row>9</xdr:row>
      <xdr:rowOff>76200</xdr:rowOff>
    </xdr:to>
    <xdr:sp macro="" textlink="">
      <xdr:nvSpPr>
        <xdr:cNvPr id="5" name="4 Rectángulo redondeado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828675" y="123825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Denuncias, Víctimas, Renuncias y sus Evoluciones</a:t>
          </a:r>
        </a:p>
      </xdr:txBody>
    </xdr:sp>
    <xdr:clientData/>
  </xdr:twoCellAnchor>
  <xdr:twoCellAnchor editAs="oneCell">
    <xdr:from>
      <xdr:col>1</xdr:col>
      <xdr:colOff>28573</xdr:colOff>
      <xdr:row>27</xdr:row>
      <xdr:rowOff>28575</xdr:rowOff>
    </xdr:from>
    <xdr:to>
      <xdr:col>10</xdr:col>
      <xdr:colOff>237748</xdr:colOff>
      <xdr:row>31</xdr:row>
      <xdr:rowOff>38100</xdr:rowOff>
    </xdr:to>
    <xdr:sp macro="" textlink="">
      <xdr:nvSpPr>
        <xdr:cNvPr id="6" name="5 Rectángulo redondeado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866773" y="5448300"/>
          <a:ext cx="11534400" cy="65722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Órdenes de Protección y Medidas de Protección y Seguridad de las Víctimas,(de los arts. 544 ter y 544 bis), solicitadas a Instancia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ES" sz="1600" b="1">
            <a:solidFill>
              <a:schemeClr val="tx2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10</xdr:col>
      <xdr:colOff>209175</xdr:colOff>
      <xdr:row>40</xdr:row>
      <xdr:rowOff>133275</xdr:rowOff>
    </xdr:to>
    <xdr:sp macro="" textlink="">
      <xdr:nvSpPr>
        <xdr:cNvPr id="7" name="6 Rectángulo redondeado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838200" y="8086725"/>
          <a:ext cx="11534400" cy="295200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Forma de Terminación de los Procedimientos </a:t>
          </a:r>
        </a:p>
      </xdr:txBody>
    </xdr:sp>
    <xdr:clientData/>
  </xdr:twoCellAnchor>
  <xdr:twoCellAnchor editAs="oneCell">
    <xdr:from>
      <xdr:col>0</xdr:col>
      <xdr:colOff>838199</xdr:colOff>
      <xdr:row>52</xdr:row>
      <xdr:rowOff>0</xdr:rowOff>
    </xdr:from>
    <xdr:to>
      <xdr:col>10</xdr:col>
      <xdr:colOff>209174</xdr:colOff>
      <xdr:row>53</xdr:row>
      <xdr:rowOff>133350</xdr:rowOff>
    </xdr:to>
    <xdr:sp macro="" textlink="">
      <xdr:nvSpPr>
        <xdr:cNvPr id="8" name="7 Rectángulo redondeado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/>
      </xdr:nvSpPr>
      <xdr:spPr>
        <a:xfrm>
          <a:off x="838199" y="1117282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Personas Enjuiciadas </a:t>
          </a:r>
        </a:p>
      </xdr:txBody>
    </xdr:sp>
    <xdr:clientData/>
  </xdr:twoCellAnchor>
  <xdr:twoCellAnchor editAs="oneCell">
    <xdr:from>
      <xdr:col>1</xdr:col>
      <xdr:colOff>0</xdr:colOff>
      <xdr:row>64</xdr:row>
      <xdr:rowOff>0</xdr:rowOff>
    </xdr:from>
    <xdr:to>
      <xdr:col>10</xdr:col>
      <xdr:colOff>209175</xdr:colOff>
      <xdr:row>65</xdr:row>
      <xdr:rowOff>133350</xdr:rowOff>
    </xdr:to>
    <xdr:sp macro="" textlink="">
      <xdr:nvSpPr>
        <xdr:cNvPr id="9" name="8 Rectángulo redondeado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/>
      </xdr:nvSpPr>
      <xdr:spPr>
        <a:xfrm>
          <a:off x="838200" y="1401127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Asuntos Penales Ingresados directamente por tipo de procesos</a:t>
          </a:r>
        </a:p>
      </xdr:txBody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10</xdr:col>
      <xdr:colOff>209175</xdr:colOff>
      <xdr:row>81</xdr:row>
      <xdr:rowOff>151275</xdr:rowOff>
    </xdr:to>
    <xdr:sp macro="" textlink="">
      <xdr:nvSpPr>
        <xdr:cNvPr id="10" name="9 Rectángulo redondeado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/>
      </xdr:nvSpPr>
      <xdr:spPr>
        <a:xfrm>
          <a:off x="838200" y="17668875"/>
          <a:ext cx="11534400" cy="313200"/>
        </a:xfrm>
        <a:prstGeom prst="roundRect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600" b="1">
              <a:solidFill>
                <a:schemeClr val="lt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Juzgados de lo Penal/Procesos de Violencia de Género                                 </a:t>
          </a:r>
        </a:p>
      </xdr:txBody>
    </xdr:sp>
    <xdr:clientData/>
  </xdr:twoCellAnchor>
  <xdr:twoCellAnchor editAs="oneCell">
    <xdr:from>
      <xdr:col>1</xdr:col>
      <xdr:colOff>0</xdr:colOff>
      <xdr:row>84</xdr:row>
      <xdr:rowOff>0</xdr:rowOff>
    </xdr:from>
    <xdr:to>
      <xdr:col>10</xdr:col>
      <xdr:colOff>209175</xdr:colOff>
      <xdr:row>85</xdr:row>
      <xdr:rowOff>133350</xdr:rowOff>
    </xdr:to>
    <xdr:sp macro="" textlink="">
      <xdr:nvSpPr>
        <xdr:cNvPr id="11" name="10 Rectángulo redondeado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/>
      </xdr:nvSpPr>
      <xdr:spPr>
        <a:xfrm>
          <a:off x="838200" y="1831657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Formas de Terminación de los Procedimientos</a:t>
          </a:r>
        </a:p>
      </xdr:txBody>
    </xdr:sp>
    <xdr:clientData/>
  </xdr:twoCellAnchor>
  <xdr:twoCellAnchor editAs="oneCell">
    <xdr:from>
      <xdr:col>1</xdr:col>
      <xdr:colOff>0</xdr:colOff>
      <xdr:row>94</xdr:row>
      <xdr:rowOff>0</xdr:rowOff>
    </xdr:from>
    <xdr:to>
      <xdr:col>10</xdr:col>
      <xdr:colOff>209175</xdr:colOff>
      <xdr:row>95</xdr:row>
      <xdr:rowOff>133350</xdr:rowOff>
    </xdr:to>
    <xdr:sp macro="" textlink="">
      <xdr:nvSpPr>
        <xdr:cNvPr id="12" name="11 Rectángulo redondeado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/>
      </xdr:nvSpPr>
      <xdr:spPr>
        <a:xfrm>
          <a:off x="838200" y="2115502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Personas Enjuiciadas </a:t>
          </a:r>
        </a:p>
      </xdr:txBody>
    </xdr:sp>
    <xdr:clientData/>
  </xdr:twoCellAnchor>
  <xdr:twoCellAnchor editAs="oneCell">
    <xdr:from>
      <xdr:col>1</xdr:col>
      <xdr:colOff>0</xdr:colOff>
      <xdr:row>106</xdr:row>
      <xdr:rowOff>0</xdr:rowOff>
    </xdr:from>
    <xdr:to>
      <xdr:col>10</xdr:col>
      <xdr:colOff>209175</xdr:colOff>
      <xdr:row>107</xdr:row>
      <xdr:rowOff>133350</xdr:rowOff>
    </xdr:to>
    <xdr:sp macro="" textlink="">
      <xdr:nvSpPr>
        <xdr:cNvPr id="13" name="12 Rectángulo redondeado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/>
      </xdr:nvSpPr>
      <xdr:spPr>
        <a:xfrm>
          <a:off x="838200" y="2399347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Movimiento de Asuntos Ingresados</a:t>
          </a:r>
        </a:p>
      </xdr:txBody>
    </xdr:sp>
    <xdr:clientData/>
  </xdr:twoCellAnchor>
  <xdr:oneCellAnchor>
    <xdr:from>
      <xdr:col>1</xdr:col>
      <xdr:colOff>0</xdr:colOff>
      <xdr:row>117</xdr:row>
      <xdr:rowOff>0</xdr:rowOff>
    </xdr:from>
    <xdr:ext cx="11534400" cy="313200"/>
    <xdr:sp macro="" textlink="">
      <xdr:nvSpPr>
        <xdr:cNvPr id="14" name="13 Rectángulo redondeado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/>
      </xdr:nvSpPr>
      <xdr:spPr>
        <a:xfrm>
          <a:off x="838200" y="26241375"/>
          <a:ext cx="11534400" cy="313200"/>
        </a:xfrm>
        <a:prstGeom prst="roundRect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600" b="1">
              <a:solidFill>
                <a:schemeClr val="lt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Audiencia Provincial/Procesos de Violencia de Género                                 </a:t>
          </a:r>
        </a:p>
      </xdr:txBody>
    </xdr:sp>
    <xdr:clientData/>
  </xdr:oneCellAnchor>
  <xdr:oneCellAnchor>
    <xdr:from>
      <xdr:col>1</xdr:col>
      <xdr:colOff>0</xdr:colOff>
      <xdr:row>121</xdr:row>
      <xdr:rowOff>0</xdr:rowOff>
    </xdr:from>
    <xdr:ext cx="11534400" cy="295275"/>
    <xdr:sp macro="" textlink="">
      <xdr:nvSpPr>
        <xdr:cNvPr id="15" name="14 Rectángulo redondeado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/>
      </xdr:nvSpPr>
      <xdr:spPr>
        <a:xfrm>
          <a:off x="838200" y="2688907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Sentencias dictadas en</a:t>
          </a:r>
          <a:r>
            <a:rPr lang="es-ES" sz="1600" b="1" baseline="0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Única Instancia por las Audiencias Provinciales</a:t>
          </a:r>
          <a:endParaRPr lang="es-ES" sz="1600" b="1">
            <a:solidFill>
              <a:schemeClr val="tx2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oneCellAnchor>
  <xdr:oneCellAnchor>
    <xdr:from>
      <xdr:col>1</xdr:col>
      <xdr:colOff>0</xdr:colOff>
      <xdr:row>136</xdr:row>
      <xdr:rowOff>0</xdr:rowOff>
    </xdr:from>
    <xdr:ext cx="11534400" cy="295275"/>
    <xdr:sp macro="" textlink="">
      <xdr:nvSpPr>
        <xdr:cNvPr id="16" name="15 Rectángulo redondeado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SpPr/>
      </xdr:nvSpPr>
      <xdr:spPr>
        <a:xfrm>
          <a:off x="838200" y="2992755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Forma</a:t>
          </a:r>
          <a:r>
            <a:rPr lang="es-ES" sz="1600" b="1" baseline="0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de terminación de los </a:t>
          </a: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Recursos</a:t>
          </a:r>
          <a:r>
            <a:rPr lang="es-ES" sz="1600" b="1" baseline="0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de Apelación contra sentencias</a:t>
          </a:r>
          <a:endParaRPr lang="es-ES" sz="1600" b="1">
            <a:solidFill>
              <a:schemeClr val="tx2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oneCellAnchor>
  <xdr:oneCellAnchor>
    <xdr:from>
      <xdr:col>1</xdr:col>
      <xdr:colOff>0</xdr:colOff>
      <xdr:row>161</xdr:row>
      <xdr:rowOff>0</xdr:rowOff>
    </xdr:from>
    <xdr:ext cx="11534400" cy="295275"/>
    <xdr:sp macro="" textlink="">
      <xdr:nvSpPr>
        <xdr:cNvPr id="17" name="16 Rectángulo redondeado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SpPr/>
      </xdr:nvSpPr>
      <xdr:spPr>
        <a:xfrm>
          <a:off x="838200" y="3353752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Personas Enjuiciadas </a:t>
          </a:r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1534400" cy="295275"/>
    <xdr:sp macro="" textlink="">
      <xdr:nvSpPr>
        <xdr:cNvPr id="18" name="17 Rectángulo redondeado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SpPr/>
      </xdr:nvSpPr>
      <xdr:spPr>
        <a:xfrm>
          <a:off x="838200" y="3637597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Movimiento de Asuntos Ingresados </a:t>
          </a:r>
        </a:p>
      </xdr:txBody>
    </xdr:sp>
    <xdr:clientData/>
  </xdr:oneCellAnchor>
  <xdr:oneCellAnchor>
    <xdr:from>
      <xdr:col>1</xdr:col>
      <xdr:colOff>0</xdr:colOff>
      <xdr:row>187</xdr:row>
      <xdr:rowOff>0</xdr:rowOff>
    </xdr:from>
    <xdr:ext cx="11534400" cy="313200"/>
    <xdr:sp macro="" textlink="">
      <xdr:nvSpPr>
        <xdr:cNvPr id="19" name="18 Rectángulo redondeado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SpPr/>
      </xdr:nvSpPr>
      <xdr:spPr>
        <a:xfrm>
          <a:off x="838200" y="39576375"/>
          <a:ext cx="11534400" cy="313200"/>
        </a:xfrm>
        <a:prstGeom prst="roundRect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600" b="1">
              <a:solidFill>
                <a:schemeClr val="lt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Juzgado de Menores/Procesos de Violencia de Género                                </a:t>
          </a:r>
        </a:p>
      </xdr:txBody>
    </xdr:sp>
    <xdr:clientData/>
  </xdr:oneCellAnchor>
  <xdr:twoCellAnchor editAs="oneCell">
    <xdr:from>
      <xdr:col>1</xdr:col>
      <xdr:colOff>0</xdr:colOff>
      <xdr:row>191</xdr:row>
      <xdr:rowOff>0</xdr:rowOff>
    </xdr:from>
    <xdr:to>
      <xdr:col>10</xdr:col>
      <xdr:colOff>209175</xdr:colOff>
      <xdr:row>192</xdr:row>
      <xdr:rowOff>133350</xdr:rowOff>
    </xdr:to>
    <xdr:sp macro="" textlink="">
      <xdr:nvSpPr>
        <xdr:cNvPr id="20" name="19 Rectángulo redondeado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SpPr/>
      </xdr:nvSpPr>
      <xdr:spPr>
        <a:xfrm>
          <a:off x="838200" y="4022407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Sentencias</a:t>
          </a:r>
          <a:r>
            <a:rPr lang="es-ES" sz="1600" b="1" baseline="0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por Delito de Menores</a:t>
          </a:r>
          <a:endParaRPr lang="es-ES" sz="1600" b="1">
            <a:solidFill>
              <a:schemeClr val="tx2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oneCellAnchor>
    <xdr:from>
      <xdr:col>1</xdr:col>
      <xdr:colOff>0</xdr:colOff>
      <xdr:row>201</xdr:row>
      <xdr:rowOff>0</xdr:rowOff>
    </xdr:from>
    <xdr:ext cx="11534400" cy="295275"/>
    <xdr:sp macro="" textlink="">
      <xdr:nvSpPr>
        <xdr:cNvPr id="21" name="20 Rectángulo redondeado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SpPr/>
      </xdr:nvSpPr>
      <xdr:spPr>
        <a:xfrm>
          <a:off x="838200" y="4233862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Personas Enjuiciadas por Delito </a:t>
          </a:r>
        </a:p>
      </xdr:txBody>
    </xdr:sp>
    <xdr:clientData/>
  </xdr:oneCellAnchor>
  <xdr:oneCellAnchor>
    <xdr:from>
      <xdr:col>1</xdr:col>
      <xdr:colOff>0</xdr:colOff>
      <xdr:row>215</xdr:row>
      <xdr:rowOff>0</xdr:rowOff>
    </xdr:from>
    <xdr:ext cx="11534400" cy="295275"/>
    <xdr:sp macro="" textlink="">
      <xdr:nvSpPr>
        <xdr:cNvPr id="22" name="21 Rectángulo redondeado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SpPr/>
      </xdr:nvSpPr>
      <xdr:spPr>
        <a:xfrm>
          <a:off x="838200" y="4555807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Movimiento de Asuntos </a:t>
          </a:r>
        </a:p>
      </xdr:txBody>
    </xdr:sp>
    <xdr:clientData/>
  </xdr:oneCellAnchor>
  <xdr:oneCellAnchor>
    <xdr:from>
      <xdr:col>1</xdr:col>
      <xdr:colOff>0</xdr:colOff>
      <xdr:row>151</xdr:row>
      <xdr:rowOff>9525</xdr:rowOff>
    </xdr:from>
    <xdr:ext cx="11534400" cy="342900"/>
    <xdr:sp macro="" textlink="">
      <xdr:nvSpPr>
        <xdr:cNvPr id="25" name="24 Rectángulo redondeado">
          <a:extLst>
            <a:ext uri="{FF2B5EF4-FFF2-40B4-BE49-F238E27FC236}">
              <a16:creationId xmlns:a16="http://schemas.microsoft.com/office/drawing/2014/main" id="{00000000-0008-0000-0300-000019000000}"/>
            </a:ext>
          </a:extLst>
        </xdr:cNvPr>
        <xdr:cNvSpPr/>
      </xdr:nvSpPr>
      <xdr:spPr>
        <a:xfrm>
          <a:off x="838200" y="33547050"/>
          <a:ext cx="11534400" cy="342900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Apelaciones P.Delitos</a:t>
          </a: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10</xdr:col>
      <xdr:colOff>209550</xdr:colOff>
      <xdr:row>3</xdr:row>
      <xdr:rowOff>38100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838200" y="161925"/>
          <a:ext cx="11534775" cy="4191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Illes Balears</a:t>
          </a:r>
          <a:endParaRPr lang="es-ES" sz="20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9524</xdr:colOff>
      <xdr:row>4</xdr:row>
      <xdr:rowOff>28574</xdr:rowOff>
    </xdr:from>
    <xdr:to>
      <xdr:col>10</xdr:col>
      <xdr:colOff>218699</xdr:colOff>
      <xdr:row>6</xdr:row>
      <xdr:rowOff>19050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847724" y="676274"/>
          <a:ext cx="11534400" cy="314326"/>
        </a:xfrm>
        <a:prstGeom prst="roundRect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Juzgados</a:t>
          </a:r>
          <a:r>
            <a:rPr lang="es-ES" sz="16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de Violencia sobre la Mujer               </a:t>
          </a:r>
          <a:endParaRPr lang="es-ES" sz="16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10</xdr:col>
      <xdr:colOff>419100</xdr:colOff>
      <xdr:row>1</xdr:row>
      <xdr:rowOff>47625</xdr:rowOff>
    </xdr:from>
    <xdr:to>
      <xdr:col>11</xdr:col>
      <xdr:colOff>257174</xdr:colOff>
      <xdr:row>4</xdr:row>
      <xdr:rowOff>104775</xdr:rowOff>
    </xdr:to>
    <xdr:sp macro="" textlink="">
      <xdr:nvSpPr>
        <xdr:cNvPr id="4" name="3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12582525" y="209550"/>
          <a:ext cx="723899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  <xdr:twoCellAnchor editAs="oneCell">
    <xdr:from>
      <xdr:col>0</xdr:col>
      <xdr:colOff>828675</xdr:colOff>
      <xdr:row>7</xdr:row>
      <xdr:rowOff>104775</xdr:rowOff>
    </xdr:from>
    <xdr:to>
      <xdr:col>10</xdr:col>
      <xdr:colOff>199650</xdr:colOff>
      <xdr:row>9</xdr:row>
      <xdr:rowOff>76200</xdr:rowOff>
    </xdr:to>
    <xdr:sp macro="" textlink="">
      <xdr:nvSpPr>
        <xdr:cNvPr id="5" name="4 Rectángulo redondeado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828675" y="123825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Denuncias, Víctimas, Renuncias y sus Evoluciones</a:t>
          </a:r>
        </a:p>
      </xdr:txBody>
    </xdr:sp>
    <xdr:clientData/>
  </xdr:twoCellAnchor>
  <xdr:twoCellAnchor editAs="oneCell">
    <xdr:from>
      <xdr:col>0</xdr:col>
      <xdr:colOff>819148</xdr:colOff>
      <xdr:row>25</xdr:row>
      <xdr:rowOff>123825</xdr:rowOff>
    </xdr:from>
    <xdr:to>
      <xdr:col>10</xdr:col>
      <xdr:colOff>190123</xdr:colOff>
      <xdr:row>29</xdr:row>
      <xdr:rowOff>133350</xdr:rowOff>
    </xdr:to>
    <xdr:sp macro="" textlink="">
      <xdr:nvSpPr>
        <xdr:cNvPr id="6" name="5 Rectángulo redondeado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>
          <a:off x="819148" y="5981700"/>
          <a:ext cx="11534400" cy="65722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Órdenes de Protección y Medidas de Protección y Seguridad de las Víctimas,(de los arts. 544 ter y 544 bis), solicitadas a Instancia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ES" sz="1600" b="1">
            <a:solidFill>
              <a:schemeClr val="tx2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19050</xdr:colOff>
      <xdr:row>38</xdr:row>
      <xdr:rowOff>28575</xdr:rowOff>
    </xdr:from>
    <xdr:to>
      <xdr:col>10</xdr:col>
      <xdr:colOff>228225</xdr:colOff>
      <xdr:row>39</xdr:row>
      <xdr:rowOff>161850</xdr:rowOff>
    </xdr:to>
    <xdr:sp macro="" textlink="">
      <xdr:nvSpPr>
        <xdr:cNvPr id="7" name="6 Rectángulo redondeado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857250" y="8715375"/>
          <a:ext cx="11534400" cy="295200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Forma de Terminación de los Procedimientos </a:t>
          </a:r>
        </a:p>
      </xdr:txBody>
    </xdr:sp>
    <xdr:clientData/>
  </xdr:twoCellAnchor>
  <xdr:twoCellAnchor editAs="oneCell">
    <xdr:from>
      <xdr:col>1</xdr:col>
      <xdr:colOff>47624</xdr:colOff>
      <xdr:row>52</xdr:row>
      <xdr:rowOff>57150</xdr:rowOff>
    </xdr:from>
    <xdr:to>
      <xdr:col>10</xdr:col>
      <xdr:colOff>256799</xdr:colOff>
      <xdr:row>54</xdr:row>
      <xdr:rowOff>28575</xdr:rowOff>
    </xdr:to>
    <xdr:sp macro="" textlink="">
      <xdr:nvSpPr>
        <xdr:cNvPr id="8" name="7 Rectángulo redondeado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/>
      </xdr:nvSpPr>
      <xdr:spPr>
        <a:xfrm>
          <a:off x="885824" y="1207770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Personas Enjuiciadas </a:t>
          </a:r>
        </a:p>
      </xdr:txBody>
    </xdr:sp>
    <xdr:clientData/>
  </xdr:twoCellAnchor>
  <xdr:twoCellAnchor editAs="oneCell">
    <xdr:from>
      <xdr:col>1</xdr:col>
      <xdr:colOff>28575</xdr:colOff>
      <xdr:row>64</xdr:row>
      <xdr:rowOff>47625</xdr:rowOff>
    </xdr:from>
    <xdr:to>
      <xdr:col>10</xdr:col>
      <xdr:colOff>237750</xdr:colOff>
      <xdr:row>66</xdr:row>
      <xdr:rowOff>19050</xdr:rowOff>
    </xdr:to>
    <xdr:sp macro="" textlink="">
      <xdr:nvSpPr>
        <xdr:cNvPr id="9" name="8 Rectángulo redondeado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/>
      </xdr:nvSpPr>
      <xdr:spPr>
        <a:xfrm>
          <a:off x="866775" y="1493520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Asuntos Penales Ingresados directamente por tipo de procesos</a:t>
          </a:r>
        </a:p>
      </xdr:txBody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10</xdr:col>
      <xdr:colOff>209175</xdr:colOff>
      <xdr:row>79</xdr:row>
      <xdr:rowOff>151275</xdr:rowOff>
    </xdr:to>
    <xdr:sp macro="" textlink="">
      <xdr:nvSpPr>
        <xdr:cNvPr id="10" name="9 Rectángulo redondeado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/>
      </xdr:nvSpPr>
      <xdr:spPr>
        <a:xfrm>
          <a:off x="838200" y="17697450"/>
          <a:ext cx="11534400" cy="313200"/>
        </a:xfrm>
        <a:prstGeom prst="roundRect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600" b="1">
              <a:solidFill>
                <a:schemeClr val="lt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Juzgados de lo Penal/Procesos de Violencia de Género                                </a:t>
          </a:r>
        </a:p>
      </xdr:txBody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10</xdr:col>
      <xdr:colOff>209175</xdr:colOff>
      <xdr:row>83</xdr:row>
      <xdr:rowOff>133350</xdr:rowOff>
    </xdr:to>
    <xdr:sp macro="" textlink="">
      <xdr:nvSpPr>
        <xdr:cNvPr id="11" name="10 Rectángulo redondeado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/>
      </xdr:nvSpPr>
      <xdr:spPr>
        <a:xfrm>
          <a:off x="838200" y="1834515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Formas de Terminación de los Procedimientos</a:t>
          </a:r>
        </a:p>
      </xdr:txBody>
    </xdr:sp>
    <xdr:clientData/>
  </xdr:twoCellAnchor>
  <xdr:twoCellAnchor editAs="oneCell">
    <xdr:from>
      <xdr:col>1</xdr:col>
      <xdr:colOff>19050</xdr:colOff>
      <xdr:row>94</xdr:row>
      <xdr:rowOff>0</xdr:rowOff>
    </xdr:from>
    <xdr:to>
      <xdr:col>10</xdr:col>
      <xdr:colOff>228225</xdr:colOff>
      <xdr:row>95</xdr:row>
      <xdr:rowOff>133350</xdr:rowOff>
    </xdr:to>
    <xdr:sp macro="" textlink="">
      <xdr:nvSpPr>
        <xdr:cNvPr id="12" name="11 Rectángulo redondeado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/>
      </xdr:nvSpPr>
      <xdr:spPr>
        <a:xfrm>
          <a:off x="857250" y="2203132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Personas Enjuiciadas </a:t>
          </a:r>
        </a:p>
      </xdr:txBody>
    </xdr:sp>
    <xdr:clientData/>
  </xdr:twoCellAnchor>
  <xdr:twoCellAnchor editAs="oneCell">
    <xdr:from>
      <xdr:col>1</xdr:col>
      <xdr:colOff>19050</xdr:colOff>
      <xdr:row>106</xdr:row>
      <xdr:rowOff>57150</xdr:rowOff>
    </xdr:from>
    <xdr:to>
      <xdr:col>10</xdr:col>
      <xdr:colOff>228225</xdr:colOff>
      <xdr:row>108</xdr:row>
      <xdr:rowOff>28575</xdr:rowOff>
    </xdr:to>
    <xdr:sp macro="" textlink="">
      <xdr:nvSpPr>
        <xdr:cNvPr id="13" name="12 Rectángulo redondeado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/>
      </xdr:nvSpPr>
      <xdr:spPr>
        <a:xfrm>
          <a:off x="857250" y="2492692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Movimiento de Asuntos Ingresados</a:t>
          </a:r>
        </a:p>
      </xdr:txBody>
    </xdr:sp>
    <xdr:clientData/>
  </xdr:twoCellAnchor>
  <xdr:oneCellAnchor>
    <xdr:from>
      <xdr:col>1</xdr:col>
      <xdr:colOff>0</xdr:colOff>
      <xdr:row>115</xdr:row>
      <xdr:rowOff>0</xdr:rowOff>
    </xdr:from>
    <xdr:ext cx="11534400" cy="313200"/>
    <xdr:sp macro="" textlink="">
      <xdr:nvSpPr>
        <xdr:cNvPr id="14" name="13 Rectángulo redondeado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/>
      </xdr:nvSpPr>
      <xdr:spPr>
        <a:xfrm>
          <a:off x="838200" y="26269950"/>
          <a:ext cx="11534400" cy="313200"/>
        </a:xfrm>
        <a:prstGeom prst="roundRect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600" b="1">
              <a:solidFill>
                <a:schemeClr val="lt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Audiencia Provincial/Procesos de Violencia de Género                               </a:t>
          </a:r>
        </a:p>
      </xdr:txBody>
    </xdr:sp>
    <xdr:clientData/>
  </xdr:oneCellAnchor>
  <xdr:oneCellAnchor>
    <xdr:from>
      <xdr:col>1</xdr:col>
      <xdr:colOff>0</xdr:colOff>
      <xdr:row>119</xdr:row>
      <xdr:rowOff>0</xdr:rowOff>
    </xdr:from>
    <xdr:ext cx="11534400" cy="295275"/>
    <xdr:sp macro="" textlink="">
      <xdr:nvSpPr>
        <xdr:cNvPr id="15" name="14 Rectángulo redondeado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/>
      </xdr:nvSpPr>
      <xdr:spPr>
        <a:xfrm>
          <a:off x="838200" y="2691765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Sentencias dictadas en</a:t>
          </a:r>
          <a:r>
            <a:rPr lang="es-ES" sz="1600" b="1" baseline="0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Única Instancia por las Audiencias Provinciales</a:t>
          </a:r>
          <a:endParaRPr lang="es-ES" sz="1600" b="1">
            <a:solidFill>
              <a:schemeClr val="tx2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oneCellAnchor>
  <xdr:oneCellAnchor>
    <xdr:from>
      <xdr:col>1</xdr:col>
      <xdr:colOff>38100</xdr:colOff>
      <xdr:row>136</xdr:row>
      <xdr:rowOff>0</xdr:rowOff>
    </xdr:from>
    <xdr:ext cx="11534400" cy="295275"/>
    <xdr:sp macro="" textlink="">
      <xdr:nvSpPr>
        <xdr:cNvPr id="16" name="15 Rectángulo redondeado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/>
      </xdr:nvSpPr>
      <xdr:spPr>
        <a:xfrm>
          <a:off x="876300" y="3080385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Forma</a:t>
          </a:r>
          <a:r>
            <a:rPr lang="es-ES" sz="1600" b="1" baseline="0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de terminación de los </a:t>
          </a: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Recursos</a:t>
          </a:r>
          <a:r>
            <a:rPr lang="es-ES" sz="1600" b="1" baseline="0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de Apelación contra sentencias</a:t>
          </a:r>
          <a:endParaRPr lang="es-ES" sz="1600" b="1">
            <a:solidFill>
              <a:schemeClr val="tx2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oneCellAnchor>
  <xdr:oneCellAnchor>
    <xdr:from>
      <xdr:col>1</xdr:col>
      <xdr:colOff>66675</xdr:colOff>
      <xdr:row>161</xdr:row>
      <xdr:rowOff>95250</xdr:rowOff>
    </xdr:from>
    <xdr:ext cx="11534400" cy="295275"/>
    <xdr:sp macro="" textlink="">
      <xdr:nvSpPr>
        <xdr:cNvPr id="17" name="16 Rectángulo redondeado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/>
      </xdr:nvSpPr>
      <xdr:spPr>
        <a:xfrm>
          <a:off x="904875" y="3671887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Personas Enjuiciadas </a:t>
          </a:r>
        </a:p>
      </xdr:txBody>
    </xdr:sp>
    <xdr:clientData/>
  </xdr:oneCellAnchor>
  <xdr:oneCellAnchor>
    <xdr:from>
      <xdr:col>0</xdr:col>
      <xdr:colOff>809625</xdr:colOff>
      <xdr:row>172</xdr:row>
      <xdr:rowOff>28575</xdr:rowOff>
    </xdr:from>
    <xdr:ext cx="11534400" cy="295275"/>
    <xdr:sp macro="" textlink="">
      <xdr:nvSpPr>
        <xdr:cNvPr id="18" name="17 Rectángulo redondeado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/>
      </xdr:nvSpPr>
      <xdr:spPr>
        <a:xfrm>
          <a:off x="809625" y="3945255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Movimiento de Asuntos Ingresados</a:t>
          </a:r>
        </a:p>
      </xdr:txBody>
    </xdr:sp>
    <xdr:clientData/>
  </xdr:oneCellAnchor>
  <xdr:oneCellAnchor>
    <xdr:from>
      <xdr:col>1</xdr:col>
      <xdr:colOff>9525</xdr:colOff>
      <xdr:row>185</xdr:row>
      <xdr:rowOff>133350</xdr:rowOff>
    </xdr:from>
    <xdr:ext cx="11534400" cy="313200"/>
    <xdr:sp macro="" textlink="">
      <xdr:nvSpPr>
        <xdr:cNvPr id="19" name="18 Rectángulo redondeado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/>
      </xdr:nvSpPr>
      <xdr:spPr>
        <a:xfrm>
          <a:off x="847725" y="42271950"/>
          <a:ext cx="11534400" cy="313200"/>
        </a:xfrm>
        <a:prstGeom prst="roundRect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600" b="1">
              <a:solidFill>
                <a:schemeClr val="lt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Juzgado de Menores/Procesos de Violencia de Género                                 </a:t>
          </a:r>
        </a:p>
      </xdr:txBody>
    </xdr:sp>
    <xdr:clientData/>
  </xdr:oneCellAnchor>
  <xdr:twoCellAnchor editAs="oneCell">
    <xdr:from>
      <xdr:col>1</xdr:col>
      <xdr:colOff>0</xdr:colOff>
      <xdr:row>189</xdr:row>
      <xdr:rowOff>0</xdr:rowOff>
    </xdr:from>
    <xdr:to>
      <xdr:col>10</xdr:col>
      <xdr:colOff>209175</xdr:colOff>
      <xdr:row>190</xdr:row>
      <xdr:rowOff>133350</xdr:rowOff>
    </xdr:to>
    <xdr:sp macro="" textlink="">
      <xdr:nvSpPr>
        <xdr:cNvPr id="20" name="19 Rectángulo redondeado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/>
      </xdr:nvSpPr>
      <xdr:spPr>
        <a:xfrm>
          <a:off x="838200" y="4025265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Sentencias</a:t>
          </a:r>
          <a:r>
            <a:rPr lang="es-ES" sz="1600" b="1" baseline="0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por Delito de Menores</a:t>
          </a:r>
          <a:endParaRPr lang="es-ES" sz="1600" b="1">
            <a:solidFill>
              <a:schemeClr val="tx2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oneCellAnchor>
    <xdr:from>
      <xdr:col>1</xdr:col>
      <xdr:colOff>38100</xdr:colOff>
      <xdr:row>201</xdr:row>
      <xdr:rowOff>28575</xdr:rowOff>
    </xdr:from>
    <xdr:ext cx="11534400" cy="295275"/>
    <xdr:sp macro="" textlink="">
      <xdr:nvSpPr>
        <xdr:cNvPr id="21" name="20 Rectángulo redondeado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/>
      </xdr:nvSpPr>
      <xdr:spPr>
        <a:xfrm>
          <a:off x="876300" y="4527232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Personas Enjuiciadas por Delito</a:t>
          </a:r>
        </a:p>
      </xdr:txBody>
    </xdr:sp>
    <xdr:clientData/>
  </xdr:oneCellAnchor>
  <xdr:oneCellAnchor>
    <xdr:from>
      <xdr:col>1</xdr:col>
      <xdr:colOff>28575</xdr:colOff>
      <xdr:row>215</xdr:row>
      <xdr:rowOff>66675</xdr:rowOff>
    </xdr:from>
    <xdr:ext cx="11534400" cy="295275"/>
    <xdr:sp macro="" textlink="">
      <xdr:nvSpPr>
        <xdr:cNvPr id="22" name="21 Rectángulo redondeado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/>
      </xdr:nvSpPr>
      <xdr:spPr>
        <a:xfrm>
          <a:off x="866775" y="4854892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Movimiento de Asuntos </a:t>
          </a:r>
        </a:p>
      </xdr:txBody>
    </xdr:sp>
    <xdr:clientData/>
  </xdr:oneCellAnchor>
  <xdr:oneCellAnchor>
    <xdr:from>
      <xdr:col>1</xdr:col>
      <xdr:colOff>0</xdr:colOff>
      <xdr:row>151</xdr:row>
      <xdr:rowOff>57150</xdr:rowOff>
    </xdr:from>
    <xdr:ext cx="11534400" cy="342900"/>
    <xdr:sp macro="" textlink="">
      <xdr:nvSpPr>
        <xdr:cNvPr id="23" name="22 Rectángulo redondeado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/>
      </xdr:nvSpPr>
      <xdr:spPr>
        <a:xfrm>
          <a:off x="838200" y="34680525"/>
          <a:ext cx="11534400" cy="342900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Apelaciones P.Delitos</a:t>
          </a: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10</xdr:col>
      <xdr:colOff>209550</xdr:colOff>
      <xdr:row>3</xdr:row>
      <xdr:rowOff>38100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838200" y="161925"/>
          <a:ext cx="11534775" cy="4191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Canarias</a:t>
          </a:r>
          <a:endParaRPr lang="es-ES" sz="20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9524</xdr:colOff>
      <xdr:row>4</xdr:row>
      <xdr:rowOff>28574</xdr:rowOff>
    </xdr:from>
    <xdr:to>
      <xdr:col>10</xdr:col>
      <xdr:colOff>218699</xdr:colOff>
      <xdr:row>6</xdr:row>
      <xdr:rowOff>19050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/>
      </xdr:nvSpPr>
      <xdr:spPr>
        <a:xfrm>
          <a:off x="847724" y="676274"/>
          <a:ext cx="11534400" cy="314326"/>
        </a:xfrm>
        <a:prstGeom prst="roundRect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Juzgados</a:t>
          </a:r>
          <a:r>
            <a:rPr lang="es-ES" sz="16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de Violencia sobre la Mujer               </a:t>
          </a:r>
          <a:endParaRPr lang="es-ES" sz="16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10</xdr:col>
      <xdr:colOff>419100</xdr:colOff>
      <xdr:row>1</xdr:row>
      <xdr:rowOff>47625</xdr:rowOff>
    </xdr:from>
    <xdr:to>
      <xdr:col>11</xdr:col>
      <xdr:colOff>257174</xdr:colOff>
      <xdr:row>4</xdr:row>
      <xdr:rowOff>104775</xdr:rowOff>
    </xdr:to>
    <xdr:sp macro="" textlink="">
      <xdr:nvSpPr>
        <xdr:cNvPr id="4" name="3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>
          <a:off x="12582525" y="209550"/>
          <a:ext cx="723899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  <xdr:twoCellAnchor editAs="oneCell">
    <xdr:from>
      <xdr:col>0</xdr:col>
      <xdr:colOff>828675</xdr:colOff>
      <xdr:row>7</xdr:row>
      <xdr:rowOff>104775</xdr:rowOff>
    </xdr:from>
    <xdr:to>
      <xdr:col>10</xdr:col>
      <xdr:colOff>199650</xdr:colOff>
      <xdr:row>9</xdr:row>
      <xdr:rowOff>76200</xdr:rowOff>
    </xdr:to>
    <xdr:sp macro="" textlink="">
      <xdr:nvSpPr>
        <xdr:cNvPr id="5" name="4 Rectángulo redondeado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/>
      </xdr:nvSpPr>
      <xdr:spPr>
        <a:xfrm>
          <a:off x="828675" y="123825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Denuncias, Víctimas, Renuncias y sus Evoluciones</a:t>
          </a:r>
        </a:p>
      </xdr:txBody>
    </xdr:sp>
    <xdr:clientData/>
  </xdr:twoCellAnchor>
  <xdr:twoCellAnchor editAs="oneCell">
    <xdr:from>
      <xdr:col>1</xdr:col>
      <xdr:colOff>38098</xdr:colOff>
      <xdr:row>26</xdr:row>
      <xdr:rowOff>0</xdr:rowOff>
    </xdr:from>
    <xdr:to>
      <xdr:col>10</xdr:col>
      <xdr:colOff>247273</xdr:colOff>
      <xdr:row>30</xdr:row>
      <xdr:rowOff>9525</xdr:rowOff>
    </xdr:to>
    <xdr:sp macro="" textlink="">
      <xdr:nvSpPr>
        <xdr:cNvPr id="6" name="5 Rectángulo redondeado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/>
      </xdr:nvSpPr>
      <xdr:spPr>
        <a:xfrm>
          <a:off x="876298" y="6019800"/>
          <a:ext cx="11534400" cy="65722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Órdenes de Protección y Medidas de Protección y Seguridad de las Víctimas,(de los arts. 544 ter y 544 bis), solicitadas a Instancia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ES" sz="1600" b="1">
            <a:solidFill>
              <a:schemeClr val="tx2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0</xdr:col>
      <xdr:colOff>800100</xdr:colOff>
      <xdr:row>38</xdr:row>
      <xdr:rowOff>104775</xdr:rowOff>
    </xdr:from>
    <xdr:to>
      <xdr:col>10</xdr:col>
      <xdr:colOff>171075</xdr:colOff>
      <xdr:row>40</xdr:row>
      <xdr:rowOff>76125</xdr:rowOff>
    </xdr:to>
    <xdr:sp macro="" textlink="">
      <xdr:nvSpPr>
        <xdr:cNvPr id="7" name="6 Rectángulo redondeado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/>
      </xdr:nvSpPr>
      <xdr:spPr>
        <a:xfrm>
          <a:off x="800100" y="8791575"/>
          <a:ext cx="11534400" cy="295200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Forma de Terminación de los Procedimientos </a:t>
          </a:r>
        </a:p>
      </xdr:txBody>
    </xdr:sp>
    <xdr:clientData/>
  </xdr:twoCellAnchor>
  <xdr:twoCellAnchor editAs="oneCell">
    <xdr:from>
      <xdr:col>1</xdr:col>
      <xdr:colOff>38099</xdr:colOff>
      <xdr:row>52</xdr:row>
      <xdr:rowOff>19050</xdr:rowOff>
    </xdr:from>
    <xdr:to>
      <xdr:col>10</xdr:col>
      <xdr:colOff>247274</xdr:colOff>
      <xdr:row>53</xdr:row>
      <xdr:rowOff>152400</xdr:rowOff>
    </xdr:to>
    <xdr:sp macro="" textlink="">
      <xdr:nvSpPr>
        <xdr:cNvPr id="8" name="7 Rectángulo redondeado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/>
      </xdr:nvSpPr>
      <xdr:spPr>
        <a:xfrm>
          <a:off x="876299" y="1203960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Personas Enjuiciadas </a:t>
          </a:r>
        </a:p>
      </xdr:txBody>
    </xdr:sp>
    <xdr:clientData/>
  </xdr:twoCellAnchor>
  <xdr:twoCellAnchor editAs="oneCell">
    <xdr:from>
      <xdr:col>0</xdr:col>
      <xdr:colOff>828675</xdr:colOff>
      <xdr:row>63</xdr:row>
      <xdr:rowOff>171450</xdr:rowOff>
    </xdr:from>
    <xdr:to>
      <xdr:col>10</xdr:col>
      <xdr:colOff>199650</xdr:colOff>
      <xdr:row>65</xdr:row>
      <xdr:rowOff>114300</xdr:rowOff>
    </xdr:to>
    <xdr:sp macro="" textlink="">
      <xdr:nvSpPr>
        <xdr:cNvPr id="9" name="8 Rectángulo redondeado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SpPr/>
      </xdr:nvSpPr>
      <xdr:spPr>
        <a:xfrm>
          <a:off x="828675" y="1486852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Asuntos Penales</a:t>
          </a:r>
          <a:r>
            <a:rPr lang="es-ES" sz="1600" b="1" baseline="0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Ingresados directamente </a:t>
          </a: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por tipo de procesos</a:t>
          </a:r>
        </a:p>
      </xdr:txBody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10</xdr:col>
      <xdr:colOff>209175</xdr:colOff>
      <xdr:row>79</xdr:row>
      <xdr:rowOff>151275</xdr:rowOff>
    </xdr:to>
    <xdr:sp macro="" textlink="">
      <xdr:nvSpPr>
        <xdr:cNvPr id="10" name="9 Rectángulo redondeado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SpPr/>
      </xdr:nvSpPr>
      <xdr:spPr>
        <a:xfrm>
          <a:off x="838200" y="17697450"/>
          <a:ext cx="11534400" cy="313200"/>
        </a:xfrm>
        <a:prstGeom prst="roundRect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600" b="1">
              <a:solidFill>
                <a:schemeClr val="lt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Juzgados de lo Penal/Procesos de Violencia de Género                                 </a:t>
          </a:r>
        </a:p>
      </xdr:txBody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10</xdr:col>
      <xdr:colOff>209175</xdr:colOff>
      <xdr:row>83</xdr:row>
      <xdr:rowOff>133350</xdr:rowOff>
    </xdr:to>
    <xdr:sp macro="" textlink="">
      <xdr:nvSpPr>
        <xdr:cNvPr id="11" name="10 Rectángulo redondeado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SpPr/>
      </xdr:nvSpPr>
      <xdr:spPr>
        <a:xfrm>
          <a:off x="838200" y="1834515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Formas de Terminación de los Procedimientos</a:t>
          </a:r>
        </a:p>
      </xdr:txBody>
    </xdr:sp>
    <xdr:clientData/>
  </xdr:twoCellAnchor>
  <xdr:twoCellAnchor editAs="oneCell">
    <xdr:from>
      <xdr:col>1</xdr:col>
      <xdr:colOff>0</xdr:colOff>
      <xdr:row>93</xdr:row>
      <xdr:rowOff>152400</xdr:rowOff>
    </xdr:from>
    <xdr:to>
      <xdr:col>10</xdr:col>
      <xdr:colOff>209175</xdr:colOff>
      <xdr:row>95</xdr:row>
      <xdr:rowOff>123825</xdr:rowOff>
    </xdr:to>
    <xdr:sp macro="" textlink="">
      <xdr:nvSpPr>
        <xdr:cNvPr id="12" name="11 Rectángulo redondeado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SpPr/>
      </xdr:nvSpPr>
      <xdr:spPr>
        <a:xfrm>
          <a:off x="838200" y="2202180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Personas Enjuiciadas </a:t>
          </a:r>
        </a:p>
      </xdr:txBody>
    </xdr:sp>
    <xdr:clientData/>
  </xdr:twoCellAnchor>
  <xdr:twoCellAnchor editAs="oneCell">
    <xdr:from>
      <xdr:col>0</xdr:col>
      <xdr:colOff>819150</xdr:colOff>
      <xdr:row>106</xdr:row>
      <xdr:rowOff>0</xdr:rowOff>
    </xdr:from>
    <xdr:to>
      <xdr:col>10</xdr:col>
      <xdr:colOff>190125</xdr:colOff>
      <xdr:row>107</xdr:row>
      <xdr:rowOff>133350</xdr:rowOff>
    </xdr:to>
    <xdr:sp macro="" textlink="">
      <xdr:nvSpPr>
        <xdr:cNvPr id="13" name="12 Rectángulo redondeado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SpPr/>
      </xdr:nvSpPr>
      <xdr:spPr>
        <a:xfrm>
          <a:off x="819150" y="2486977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Movimiento de Asuntos Ingresados</a:t>
          </a:r>
        </a:p>
      </xdr:txBody>
    </xdr:sp>
    <xdr:clientData/>
  </xdr:twoCellAnchor>
  <xdr:oneCellAnchor>
    <xdr:from>
      <xdr:col>1</xdr:col>
      <xdr:colOff>0</xdr:colOff>
      <xdr:row>115</xdr:row>
      <xdr:rowOff>0</xdr:rowOff>
    </xdr:from>
    <xdr:ext cx="11534400" cy="313200"/>
    <xdr:sp macro="" textlink="">
      <xdr:nvSpPr>
        <xdr:cNvPr id="14" name="13 Rectángulo redondeado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SpPr/>
      </xdr:nvSpPr>
      <xdr:spPr>
        <a:xfrm>
          <a:off x="838200" y="26269950"/>
          <a:ext cx="11534400" cy="313200"/>
        </a:xfrm>
        <a:prstGeom prst="roundRect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600" b="1">
              <a:solidFill>
                <a:schemeClr val="lt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Audiencia Provincial/Procesos de Violencia de Género                                 </a:t>
          </a:r>
        </a:p>
      </xdr:txBody>
    </xdr:sp>
    <xdr:clientData/>
  </xdr:oneCellAnchor>
  <xdr:oneCellAnchor>
    <xdr:from>
      <xdr:col>1</xdr:col>
      <xdr:colOff>0</xdr:colOff>
      <xdr:row>119</xdr:row>
      <xdr:rowOff>0</xdr:rowOff>
    </xdr:from>
    <xdr:ext cx="11534400" cy="295275"/>
    <xdr:sp macro="" textlink="">
      <xdr:nvSpPr>
        <xdr:cNvPr id="15" name="14 Rectángulo redondeado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SpPr/>
      </xdr:nvSpPr>
      <xdr:spPr>
        <a:xfrm>
          <a:off x="838200" y="2691765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Sentencias dictadas en</a:t>
          </a:r>
          <a:r>
            <a:rPr lang="es-ES" sz="1600" b="1" baseline="0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Única Instancia por las Audiencias Provinciales</a:t>
          </a:r>
          <a:endParaRPr lang="es-ES" sz="1600" b="1">
            <a:solidFill>
              <a:schemeClr val="tx2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oneCellAnchor>
  <xdr:oneCellAnchor>
    <xdr:from>
      <xdr:col>1</xdr:col>
      <xdr:colOff>28575</xdr:colOff>
      <xdr:row>136</xdr:row>
      <xdr:rowOff>0</xdr:rowOff>
    </xdr:from>
    <xdr:ext cx="11534400" cy="295275"/>
    <xdr:sp macro="" textlink="">
      <xdr:nvSpPr>
        <xdr:cNvPr id="16" name="15 Rectángulo redondeado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SpPr/>
      </xdr:nvSpPr>
      <xdr:spPr>
        <a:xfrm>
          <a:off x="866775" y="3080385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Forma</a:t>
          </a:r>
          <a:r>
            <a:rPr lang="es-ES" sz="1600" b="1" baseline="0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de terminación de los </a:t>
          </a: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Recursos</a:t>
          </a:r>
          <a:r>
            <a:rPr lang="es-ES" sz="1600" b="1" baseline="0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de Apelación contra sentencias</a:t>
          </a:r>
          <a:endParaRPr lang="es-ES" sz="1600" b="1">
            <a:solidFill>
              <a:schemeClr val="tx2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oneCellAnchor>
  <xdr:oneCellAnchor>
    <xdr:from>
      <xdr:col>0</xdr:col>
      <xdr:colOff>819150</xdr:colOff>
      <xdr:row>161</xdr:row>
      <xdr:rowOff>19050</xdr:rowOff>
    </xdr:from>
    <xdr:ext cx="11534400" cy="295275"/>
    <xdr:sp macro="" textlink="">
      <xdr:nvSpPr>
        <xdr:cNvPr id="17" name="16 Rectángulo redondeado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SpPr/>
      </xdr:nvSpPr>
      <xdr:spPr>
        <a:xfrm>
          <a:off x="819150" y="3664267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Personas Enjuiciadas </a:t>
          </a:r>
        </a:p>
      </xdr:txBody>
    </xdr:sp>
    <xdr:clientData/>
  </xdr:oneCellAnchor>
  <xdr:oneCellAnchor>
    <xdr:from>
      <xdr:col>1</xdr:col>
      <xdr:colOff>38100</xdr:colOff>
      <xdr:row>172</xdr:row>
      <xdr:rowOff>28575</xdr:rowOff>
    </xdr:from>
    <xdr:ext cx="11534400" cy="295275"/>
    <xdr:sp macro="" textlink="">
      <xdr:nvSpPr>
        <xdr:cNvPr id="18" name="17 Rectángulo redondeado"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SpPr/>
      </xdr:nvSpPr>
      <xdr:spPr>
        <a:xfrm>
          <a:off x="876300" y="3945255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Movimiento de Asuntos Ingresados </a:t>
          </a:r>
        </a:p>
      </xdr:txBody>
    </xdr:sp>
    <xdr:clientData/>
  </xdr:oneCellAnchor>
  <xdr:oneCellAnchor>
    <xdr:from>
      <xdr:col>1</xdr:col>
      <xdr:colOff>9525</xdr:colOff>
      <xdr:row>186</xdr:row>
      <xdr:rowOff>19050</xdr:rowOff>
    </xdr:from>
    <xdr:ext cx="11534400" cy="313200"/>
    <xdr:sp macro="" textlink="">
      <xdr:nvSpPr>
        <xdr:cNvPr id="19" name="18 Rectángulo redondeado">
          <a:extLst>
            <a:ext uri="{FF2B5EF4-FFF2-40B4-BE49-F238E27FC236}">
              <a16:creationId xmlns:a16="http://schemas.microsoft.com/office/drawing/2014/main" id="{00000000-0008-0000-0500-000013000000}"/>
            </a:ext>
          </a:extLst>
        </xdr:cNvPr>
        <xdr:cNvSpPr/>
      </xdr:nvSpPr>
      <xdr:spPr>
        <a:xfrm>
          <a:off x="847725" y="42319575"/>
          <a:ext cx="11534400" cy="313200"/>
        </a:xfrm>
        <a:prstGeom prst="roundRect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600" b="1">
              <a:solidFill>
                <a:schemeClr val="lt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Juzgado de Menores/Procesos de Violencia de Género                                 </a:t>
          </a:r>
        </a:p>
      </xdr:txBody>
    </xdr:sp>
    <xdr:clientData/>
  </xdr:oneCellAnchor>
  <xdr:twoCellAnchor editAs="oneCell">
    <xdr:from>
      <xdr:col>1</xdr:col>
      <xdr:colOff>0</xdr:colOff>
      <xdr:row>189</xdr:row>
      <xdr:rowOff>0</xdr:rowOff>
    </xdr:from>
    <xdr:to>
      <xdr:col>10</xdr:col>
      <xdr:colOff>209175</xdr:colOff>
      <xdr:row>190</xdr:row>
      <xdr:rowOff>133350</xdr:rowOff>
    </xdr:to>
    <xdr:sp macro="" textlink="">
      <xdr:nvSpPr>
        <xdr:cNvPr id="20" name="19 Rectángulo redondeado"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SpPr/>
      </xdr:nvSpPr>
      <xdr:spPr>
        <a:xfrm>
          <a:off x="838200" y="4025265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Sentencias</a:t>
          </a:r>
          <a:r>
            <a:rPr lang="es-ES" sz="1600" b="1" baseline="0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por Delito de Menores</a:t>
          </a:r>
          <a:endParaRPr lang="es-ES" sz="1600" b="1">
            <a:solidFill>
              <a:schemeClr val="tx2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oneCellAnchor>
    <xdr:from>
      <xdr:col>0</xdr:col>
      <xdr:colOff>819150</xdr:colOff>
      <xdr:row>200</xdr:row>
      <xdr:rowOff>133350</xdr:rowOff>
    </xdr:from>
    <xdr:ext cx="11534400" cy="295275"/>
    <xdr:sp macro="" textlink="">
      <xdr:nvSpPr>
        <xdr:cNvPr id="21" name="20 Rectángulo redondeado">
          <a:extLst>
            <a:ext uri="{FF2B5EF4-FFF2-40B4-BE49-F238E27FC236}">
              <a16:creationId xmlns:a16="http://schemas.microsoft.com/office/drawing/2014/main" id="{00000000-0008-0000-0500-000015000000}"/>
            </a:ext>
          </a:extLst>
        </xdr:cNvPr>
        <xdr:cNvSpPr/>
      </xdr:nvSpPr>
      <xdr:spPr>
        <a:xfrm>
          <a:off x="819150" y="4519612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Personas Enjuiciadas por Delito </a:t>
          </a:r>
        </a:p>
      </xdr:txBody>
    </xdr:sp>
    <xdr:clientData/>
  </xdr:oneCellAnchor>
  <xdr:oneCellAnchor>
    <xdr:from>
      <xdr:col>1</xdr:col>
      <xdr:colOff>38100</xdr:colOff>
      <xdr:row>214</xdr:row>
      <xdr:rowOff>161925</xdr:rowOff>
    </xdr:from>
    <xdr:ext cx="11534400" cy="295275"/>
    <xdr:sp macro="" textlink="">
      <xdr:nvSpPr>
        <xdr:cNvPr id="22" name="21 Rectángulo redondeado">
          <a:extLst>
            <a:ext uri="{FF2B5EF4-FFF2-40B4-BE49-F238E27FC236}">
              <a16:creationId xmlns:a16="http://schemas.microsoft.com/office/drawing/2014/main" id="{00000000-0008-0000-0500-000016000000}"/>
            </a:ext>
          </a:extLst>
        </xdr:cNvPr>
        <xdr:cNvSpPr/>
      </xdr:nvSpPr>
      <xdr:spPr>
        <a:xfrm>
          <a:off x="876300" y="4846320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Movimiento de Asuntos </a:t>
          </a:r>
        </a:p>
      </xdr:txBody>
    </xdr:sp>
    <xdr:clientData/>
  </xdr:oneCellAnchor>
  <xdr:oneCellAnchor>
    <xdr:from>
      <xdr:col>0</xdr:col>
      <xdr:colOff>828675</xdr:colOff>
      <xdr:row>151</xdr:row>
      <xdr:rowOff>38100</xdr:rowOff>
    </xdr:from>
    <xdr:ext cx="11534400" cy="342900"/>
    <xdr:sp macro="" textlink="">
      <xdr:nvSpPr>
        <xdr:cNvPr id="23" name="22 Rectángulo redondeado">
          <a:extLst>
            <a:ext uri="{FF2B5EF4-FFF2-40B4-BE49-F238E27FC236}">
              <a16:creationId xmlns:a16="http://schemas.microsoft.com/office/drawing/2014/main" id="{00000000-0008-0000-0500-000017000000}"/>
            </a:ext>
          </a:extLst>
        </xdr:cNvPr>
        <xdr:cNvSpPr/>
      </xdr:nvSpPr>
      <xdr:spPr>
        <a:xfrm>
          <a:off x="828675" y="34661475"/>
          <a:ext cx="11534400" cy="342900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Apelaciones P.Delitos</a:t>
          </a:r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10</xdr:col>
      <xdr:colOff>209550</xdr:colOff>
      <xdr:row>3</xdr:row>
      <xdr:rowOff>38100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838200" y="161925"/>
          <a:ext cx="11534775" cy="4191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Cantabria</a:t>
          </a:r>
          <a:endParaRPr lang="es-ES" sz="20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9524</xdr:colOff>
      <xdr:row>4</xdr:row>
      <xdr:rowOff>28574</xdr:rowOff>
    </xdr:from>
    <xdr:to>
      <xdr:col>10</xdr:col>
      <xdr:colOff>218699</xdr:colOff>
      <xdr:row>6</xdr:row>
      <xdr:rowOff>19050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/>
      </xdr:nvSpPr>
      <xdr:spPr>
        <a:xfrm>
          <a:off x="847724" y="676274"/>
          <a:ext cx="11534400" cy="314326"/>
        </a:xfrm>
        <a:prstGeom prst="roundRect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Juzgados</a:t>
          </a:r>
          <a:r>
            <a:rPr lang="es-ES" sz="16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de Violencia sobre la Mujer               </a:t>
          </a:r>
          <a:endParaRPr lang="es-ES" sz="16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10</xdr:col>
      <xdr:colOff>419100</xdr:colOff>
      <xdr:row>1</xdr:row>
      <xdr:rowOff>47625</xdr:rowOff>
    </xdr:from>
    <xdr:to>
      <xdr:col>11</xdr:col>
      <xdr:colOff>257174</xdr:colOff>
      <xdr:row>4</xdr:row>
      <xdr:rowOff>104775</xdr:rowOff>
    </xdr:to>
    <xdr:sp macro="" textlink="">
      <xdr:nvSpPr>
        <xdr:cNvPr id="4" name="3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>
        <a:xfrm>
          <a:off x="12582525" y="209550"/>
          <a:ext cx="723899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  <xdr:twoCellAnchor editAs="oneCell">
    <xdr:from>
      <xdr:col>0</xdr:col>
      <xdr:colOff>828675</xdr:colOff>
      <xdr:row>7</xdr:row>
      <xdr:rowOff>104775</xdr:rowOff>
    </xdr:from>
    <xdr:to>
      <xdr:col>10</xdr:col>
      <xdr:colOff>199650</xdr:colOff>
      <xdr:row>9</xdr:row>
      <xdr:rowOff>76200</xdr:rowOff>
    </xdr:to>
    <xdr:sp macro="" textlink="">
      <xdr:nvSpPr>
        <xdr:cNvPr id="5" name="4 Rectángulo redondeado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/>
      </xdr:nvSpPr>
      <xdr:spPr>
        <a:xfrm>
          <a:off x="828675" y="123825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Denuncias, Víctimas, Renuncias y sus Evoluciones</a:t>
          </a:r>
        </a:p>
      </xdr:txBody>
    </xdr:sp>
    <xdr:clientData/>
  </xdr:twoCellAnchor>
  <xdr:twoCellAnchor editAs="oneCell">
    <xdr:from>
      <xdr:col>1</xdr:col>
      <xdr:colOff>38098</xdr:colOff>
      <xdr:row>26</xdr:row>
      <xdr:rowOff>85725</xdr:rowOff>
    </xdr:from>
    <xdr:to>
      <xdr:col>10</xdr:col>
      <xdr:colOff>247273</xdr:colOff>
      <xdr:row>30</xdr:row>
      <xdr:rowOff>95250</xdr:rowOff>
    </xdr:to>
    <xdr:sp macro="" textlink="">
      <xdr:nvSpPr>
        <xdr:cNvPr id="6" name="5 Rectángulo redondeado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/>
      </xdr:nvSpPr>
      <xdr:spPr>
        <a:xfrm>
          <a:off x="876298" y="6105525"/>
          <a:ext cx="11534400" cy="65722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Órdenes de Protección y Medidas de Protección y Seguridad de las Víctimas,(de los arts. 544 ter y 544 bis), solicitadas a Instancia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ES" sz="1600" b="1">
            <a:solidFill>
              <a:schemeClr val="tx2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28575</xdr:colOff>
      <xdr:row>38</xdr:row>
      <xdr:rowOff>38100</xdr:rowOff>
    </xdr:from>
    <xdr:to>
      <xdr:col>10</xdr:col>
      <xdr:colOff>237750</xdr:colOff>
      <xdr:row>40</xdr:row>
      <xdr:rowOff>9450</xdr:rowOff>
    </xdr:to>
    <xdr:sp macro="" textlink="">
      <xdr:nvSpPr>
        <xdr:cNvPr id="7" name="6 Rectángulo redondeado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/>
      </xdr:nvSpPr>
      <xdr:spPr>
        <a:xfrm>
          <a:off x="866775" y="8724900"/>
          <a:ext cx="11534400" cy="295200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Forma de Terminación de los Procedimientos </a:t>
          </a:r>
        </a:p>
      </xdr:txBody>
    </xdr:sp>
    <xdr:clientData/>
  </xdr:twoCellAnchor>
  <xdr:twoCellAnchor editAs="oneCell">
    <xdr:from>
      <xdr:col>0</xdr:col>
      <xdr:colOff>819149</xdr:colOff>
      <xdr:row>52</xdr:row>
      <xdr:rowOff>76200</xdr:rowOff>
    </xdr:from>
    <xdr:to>
      <xdr:col>10</xdr:col>
      <xdr:colOff>190124</xdr:colOff>
      <xdr:row>54</xdr:row>
      <xdr:rowOff>47625</xdr:rowOff>
    </xdr:to>
    <xdr:sp macro="" textlink="">
      <xdr:nvSpPr>
        <xdr:cNvPr id="8" name="7 Rectángulo redondeado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SpPr/>
      </xdr:nvSpPr>
      <xdr:spPr>
        <a:xfrm>
          <a:off x="819149" y="1209675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Personas Enjuiciadas </a:t>
          </a:r>
        </a:p>
      </xdr:txBody>
    </xdr:sp>
    <xdr:clientData/>
  </xdr:twoCellAnchor>
  <xdr:twoCellAnchor editAs="oneCell">
    <xdr:from>
      <xdr:col>1</xdr:col>
      <xdr:colOff>0</xdr:colOff>
      <xdr:row>64</xdr:row>
      <xdr:rowOff>9525</xdr:rowOff>
    </xdr:from>
    <xdr:to>
      <xdr:col>10</xdr:col>
      <xdr:colOff>209175</xdr:colOff>
      <xdr:row>65</xdr:row>
      <xdr:rowOff>142875</xdr:rowOff>
    </xdr:to>
    <xdr:sp macro="" textlink="">
      <xdr:nvSpPr>
        <xdr:cNvPr id="9" name="8 Rectángulo redondeado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SpPr/>
      </xdr:nvSpPr>
      <xdr:spPr>
        <a:xfrm>
          <a:off x="838200" y="1489710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Asuntos Penales Ingresados directamente por tipo de procesos</a:t>
          </a:r>
        </a:p>
      </xdr:txBody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10</xdr:col>
      <xdr:colOff>209175</xdr:colOff>
      <xdr:row>79</xdr:row>
      <xdr:rowOff>151275</xdr:rowOff>
    </xdr:to>
    <xdr:sp macro="" textlink="">
      <xdr:nvSpPr>
        <xdr:cNvPr id="10" name="9 Rectángulo redondeado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SpPr/>
      </xdr:nvSpPr>
      <xdr:spPr>
        <a:xfrm>
          <a:off x="838200" y="17697450"/>
          <a:ext cx="11534400" cy="313200"/>
        </a:xfrm>
        <a:prstGeom prst="roundRect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600" b="1">
              <a:solidFill>
                <a:schemeClr val="lt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Juzgados de lo Penal/Procesos de Violencia de Género                                 </a:t>
          </a:r>
        </a:p>
      </xdr:txBody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10</xdr:col>
      <xdr:colOff>209175</xdr:colOff>
      <xdr:row>83</xdr:row>
      <xdr:rowOff>133350</xdr:rowOff>
    </xdr:to>
    <xdr:sp macro="" textlink="">
      <xdr:nvSpPr>
        <xdr:cNvPr id="11" name="10 Rectángulo redondeado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SpPr/>
      </xdr:nvSpPr>
      <xdr:spPr>
        <a:xfrm>
          <a:off x="838200" y="1834515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Formas de Terminación de los Procedimientos</a:t>
          </a:r>
        </a:p>
      </xdr:txBody>
    </xdr:sp>
    <xdr:clientData/>
  </xdr:twoCellAnchor>
  <xdr:twoCellAnchor editAs="oneCell">
    <xdr:from>
      <xdr:col>1</xdr:col>
      <xdr:colOff>19050</xdr:colOff>
      <xdr:row>94</xdr:row>
      <xdr:rowOff>76200</xdr:rowOff>
    </xdr:from>
    <xdr:to>
      <xdr:col>10</xdr:col>
      <xdr:colOff>228225</xdr:colOff>
      <xdr:row>96</xdr:row>
      <xdr:rowOff>47625</xdr:rowOff>
    </xdr:to>
    <xdr:sp macro="" textlink="">
      <xdr:nvSpPr>
        <xdr:cNvPr id="12" name="11 Rectángulo redondeado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SpPr/>
      </xdr:nvSpPr>
      <xdr:spPr>
        <a:xfrm>
          <a:off x="857250" y="2210752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Personas Enjuiciadas </a:t>
          </a:r>
        </a:p>
      </xdr:txBody>
    </xdr:sp>
    <xdr:clientData/>
  </xdr:twoCellAnchor>
  <xdr:twoCellAnchor editAs="oneCell">
    <xdr:from>
      <xdr:col>1</xdr:col>
      <xdr:colOff>19050</xdr:colOff>
      <xdr:row>106</xdr:row>
      <xdr:rowOff>47625</xdr:rowOff>
    </xdr:from>
    <xdr:to>
      <xdr:col>10</xdr:col>
      <xdr:colOff>228225</xdr:colOff>
      <xdr:row>108</xdr:row>
      <xdr:rowOff>19050</xdr:rowOff>
    </xdr:to>
    <xdr:sp macro="" textlink="">
      <xdr:nvSpPr>
        <xdr:cNvPr id="13" name="12 Rectángulo redondeado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SpPr/>
      </xdr:nvSpPr>
      <xdr:spPr>
        <a:xfrm>
          <a:off x="857250" y="2491740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Movimiento de Asuntos Ingresados </a:t>
          </a:r>
        </a:p>
      </xdr:txBody>
    </xdr:sp>
    <xdr:clientData/>
  </xdr:twoCellAnchor>
  <xdr:oneCellAnchor>
    <xdr:from>
      <xdr:col>1</xdr:col>
      <xdr:colOff>0</xdr:colOff>
      <xdr:row>115</xdr:row>
      <xdr:rowOff>0</xdr:rowOff>
    </xdr:from>
    <xdr:ext cx="11534400" cy="313200"/>
    <xdr:sp macro="" textlink="">
      <xdr:nvSpPr>
        <xdr:cNvPr id="14" name="13 Rectángulo redondeado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SpPr/>
      </xdr:nvSpPr>
      <xdr:spPr>
        <a:xfrm>
          <a:off x="838200" y="26269950"/>
          <a:ext cx="11534400" cy="313200"/>
        </a:xfrm>
        <a:prstGeom prst="roundRect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600" b="1">
              <a:solidFill>
                <a:schemeClr val="lt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Audiencia Provincial/Procesos de Violencia de Género                                 </a:t>
          </a:r>
        </a:p>
      </xdr:txBody>
    </xdr:sp>
    <xdr:clientData/>
  </xdr:oneCellAnchor>
  <xdr:oneCellAnchor>
    <xdr:from>
      <xdr:col>1</xdr:col>
      <xdr:colOff>0</xdr:colOff>
      <xdr:row>119</xdr:row>
      <xdr:rowOff>0</xdr:rowOff>
    </xdr:from>
    <xdr:ext cx="11534400" cy="295275"/>
    <xdr:sp macro="" textlink="">
      <xdr:nvSpPr>
        <xdr:cNvPr id="15" name="14 Rectángulo redondeado">
          <a:extLst>
            <a:ext uri="{FF2B5EF4-FFF2-40B4-BE49-F238E27FC236}">
              <a16:creationId xmlns:a16="http://schemas.microsoft.com/office/drawing/2014/main" id="{00000000-0008-0000-0600-00000F000000}"/>
            </a:ext>
          </a:extLst>
        </xdr:cNvPr>
        <xdr:cNvSpPr/>
      </xdr:nvSpPr>
      <xdr:spPr>
        <a:xfrm>
          <a:off x="838200" y="2691765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Sentencias dictadas en</a:t>
          </a:r>
          <a:r>
            <a:rPr lang="es-ES" sz="1600" b="1" baseline="0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Única Instancia por las Audiencias Provinciales</a:t>
          </a:r>
          <a:endParaRPr lang="es-ES" sz="1600" b="1">
            <a:solidFill>
              <a:schemeClr val="tx2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oneCellAnchor>
  <xdr:oneCellAnchor>
    <xdr:from>
      <xdr:col>1</xdr:col>
      <xdr:colOff>9525</xdr:colOff>
      <xdr:row>136</xdr:row>
      <xdr:rowOff>47625</xdr:rowOff>
    </xdr:from>
    <xdr:ext cx="11534400" cy="295275"/>
    <xdr:sp macro="" textlink="">
      <xdr:nvSpPr>
        <xdr:cNvPr id="16" name="15 Rectángulo redondeado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SpPr/>
      </xdr:nvSpPr>
      <xdr:spPr>
        <a:xfrm>
          <a:off x="847725" y="3085147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Forma</a:t>
          </a:r>
          <a:r>
            <a:rPr lang="es-ES" sz="1600" b="1" baseline="0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de terminación de los </a:t>
          </a: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Recursos</a:t>
          </a:r>
          <a:r>
            <a:rPr lang="es-ES" sz="1600" b="1" baseline="0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de Apelación contra sentencias</a:t>
          </a:r>
          <a:endParaRPr lang="es-ES" sz="1600" b="1">
            <a:solidFill>
              <a:schemeClr val="tx2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oneCellAnchor>
  <xdr:oneCellAnchor>
    <xdr:from>
      <xdr:col>1</xdr:col>
      <xdr:colOff>0</xdr:colOff>
      <xdr:row>161</xdr:row>
      <xdr:rowOff>76200</xdr:rowOff>
    </xdr:from>
    <xdr:ext cx="11534400" cy="295275"/>
    <xdr:sp macro="" textlink="">
      <xdr:nvSpPr>
        <xdr:cNvPr id="17" name="16 Rectángulo redondeado">
          <a:extLst>
            <a:ext uri="{FF2B5EF4-FFF2-40B4-BE49-F238E27FC236}">
              <a16:creationId xmlns:a16="http://schemas.microsoft.com/office/drawing/2014/main" id="{00000000-0008-0000-0600-000011000000}"/>
            </a:ext>
          </a:extLst>
        </xdr:cNvPr>
        <xdr:cNvSpPr/>
      </xdr:nvSpPr>
      <xdr:spPr>
        <a:xfrm>
          <a:off x="838200" y="3669982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Personas Enjuiciadas </a:t>
          </a:r>
        </a:p>
      </xdr:txBody>
    </xdr:sp>
    <xdr:clientData/>
  </xdr:oneCellAnchor>
  <xdr:oneCellAnchor>
    <xdr:from>
      <xdr:col>0</xdr:col>
      <xdr:colOff>809625</xdr:colOff>
      <xdr:row>171</xdr:row>
      <xdr:rowOff>228600</xdr:rowOff>
    </xdr:from>
    <xdr:ext cx="11534400" cy="295275"/>
    <xdr:sp macro="" textlink="">
      <xdr:nvSpPr>
        <xdr:cNvPr id="18" name="17 Rectángulo redondeado">
          <a:extLst>
            <a:ext uri="{FF2B5EF4-FFF2-40B4-BE49-F238E27FC236}">
              <a16:creationId xmlns:a16="http://schemas.microsoft.com/office/drawing/2014/main" id="{00000000-0008-0000-0600-000012000000}"/>
            </a:ext>
          </a:extLst>
        </xdr:cNvPr>
        <xdr:cNvSpPr/>
      </xdr:nvSpPr>
      <xdr:spPr>
        <a:xfrm>
          <a:off x="809625" y="3940492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Movimiento de Asuntos Ingresados </a:t>
          </a:r>
        </a:p>
      </xdr:txBody>
    </xdr:sp>
    <xdr:clientData/>
  </xdr:oneCellAnchor>
  <xdr:oneCellAnchor>
    <xdr:from>
      <xdr:col>1</xdr:col>
      <xdr:colOff>19050</xdr:colOff>
      <xdr:row>186</xdr:row>
      <xdr:rowOff>95250</xdr:rowOff>
    </xdr:from>
    <xdr:ext cx="11534400" cy="313200"/>
    <xdr:sp macro="" textlink="">
      <xdr:nvSpPr>
        <xdr:cNvPr id="19" name="18 Rectángulo redondeado">
          <a:extLst>
            <a:ext uri="{FF2B5EF4-FFF2-40B4-BE49-F238E27FC236}">
              <a16:creationId xmlns:a16="http://schemas.microsoft.com/office/drawing/2014/main" id="{00000000-0008-0000-0600-000013000000}"/>
            </a:ext>
          </a:extLst>
        </xdr:cNvPr>
        <xdr:cNvSpPr/>
      </xdr:nvSpPr>
      <xdr:spPr>
        <a:xfrm>
          <a:off x="857250" y="42395775"/>
          <a:ext cx="11534400" cy="313200"/>
        </a:xfrm>
        <a:prstGeom prst="roundRect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600" b="1">
              <a:solidFill>
                <a:schemeClr val="lt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Juzgado de Menores/Procesos de Violencia de Género                                 </a:t>
          </a:r>
        </a:p>
      </xdr:txBody>
    </xdr:sp>
    <xdr:clientData/>
  </xdr:oneCellAnchor>
  <xdr:twoCellAnchor editAs="oneCell">
    <xdr:from>
      <xdr:col>1</xdr:col>
      <xdr:colOff>0</xdr:colOff>
      <xdr:row>189</xdr:row>
      <xdr:rowOff>0</xdr:rowOff>
    </xdr:from>
    <xdr:to>
      <xdr:col>10</xdr:col>
      <xdr:colOff>209175</xdr:colOff>
      <xdr:row>190</xdr:row>
      <xdr:rowOff>133350</xdr:rowOff>
    </xdr:to>
    <xdr:sp macro="" textlink="">
      <xdr:nvSpPr>
        <xdr:cNvPr id="20" name="19 Rectángulo redondeado">
          <a:extLst>
            <a:ext uri="{FF2B5EF4-FFF2-40B4-BE49-F238E27FC236}">
              <a16:creationId xmlns:a16="http://schemas.microsoft.com/office/drawing/2014/main" id="{00000000-0008-0000-0600-000014000000}"/>
            </a:ext>
          </a:extLst>
        </xdr:cNvPr>
        <xdr:cNvSpPr/>
      </xdr:nvSpPr>
      <xdr:spPr>
        <a:xfrm>
          <a:off x="838200" y="4025265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Sentencias</a:t>
          </a:r>
          <a:r>
            <a:rPr lang="es-ES" sz="1600" b="1" baseline="0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por Delito de Menores</a:t>
          </a:r>
          <a:endParaRPr lang="es-ES" sz="1600" b="1">
            <a:solidFill>
              <a:schemeClr val="tx2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oneCellAnchor>
    <xdr:from>
      <xdr:col>1</xdr:col>
      <xdr:colOff>19050</xdr:colOff>
      <xdr:row>201</xdr:row>
      <xdr:rowOff>0</xdr:rowOff>
    </xdr:from>
    <xdr:ext cx="11534400" cy="295275"/>
    <xdr:sp macro="" textlink="">
      <xdr:nvSpPr>
        <xdr:cNvPr id="21" name="20 Rectángulo redondeado">
          <a:extLst>
            <a:ext uri="{FF2B5EF4-FFF2-40B4-BE49-F238E27FC236}">
              <a16:creationId xmlns:a16="http://schemas.microsoft.com/office/drawing/2014/main" id="{00000000-0008-0000-0600-000015000000}"/>
            </a:ext>
          </a:extLst>
        </xdr:cNvPr>
        <xdr:cNvSpPr/>
      </xdr:nvSpPr>
      <xdr:spPr>
        <a:xfrm>
          <a:off x="857250" y="4524375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Personas Enjuiciadas por Delito </a:t>
          </a:r>
        </a:p>
      </xdr:txBody>
    </xdr:sp>
    <xdr:clientData/>
  </xdr:oneCellAnchor>
  <xdr:oneCellAnchor>
    <xdr:from>
      <xdr:col>1</xdr:col>
      <xdr:colOff>0</xdr:colOff>
      <xdr:row>215</xdr:row>
      <xdr:rowOff>0</xdr:rowOff>
    </xdr:from>
    <xdr:ext cx="11534400" cy="295275"/>
    <xdr:sp macro="" textlink="">
      <xdr:nvSpPr>
        <xdr:cNvPr id="22" name="21 Rectángulo redondeado">
          <a:extLst>
            <a:ext uri="{FF2B5EF4-FFF2-40B4-BE49-F238E27FC236}">
              <a16:creationId xmlns:a16="http://schemas.microsoft.com/office/drawing/2014/main" id="{00000000-0008-0000-0600-000016000000}"/>
            </a:ext>
          </a:extLst>
        </xdr:cNvPr>
        <xdr:cNvSpPr/>
      </xdr:nvSpPr>
      <xdr:spPr>
        <a:xfrm>
          <a:off x="838200" y="4848225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Movimiento de Asuntos </a:t>
          </a:r>
        </a:p>
      </xdr:txBody>
    </xdr:sp>
    <xdr:clientData/>
  </xdr:oneCellAnchor>
  <xdr:oneCellAnchor>
    <xdr:from>
      <xdr:col>1</xdr:col>
      <xdr:colOff>9525</xdr:colOff>
      <xdr:row>151</xdr:row>
      <xdr:rowOff>47625</xdr:rowOff>
    </xdr:from>
    <xdr:ext cx="11534400" cy="342900"/>
    <xdr:sp macro="" textlink="">
      <xdr:nvSpPr>
        <xdr:cNvPr id="23" name="22 Rectángulo redondeado">
          <a:extLst>
            <a:ext uri="{FF2B5EF4-FFF2-40B4-BE49-F238E27FC236}">
              <a16:creationId xmlns:a16="http://schemas.microsoft.com/office/drawing/2014/main" id="{00000000-0008-0000-0600-000017000000}"/>
            </a:ext>
          </a:extLst>
        </xdr:cNvPr>
        <xdr:cNvSpPr/>
      </xdr:nvSpPr>
      <xdr:spPr>
        <a:xfrm>
          <a:off x="847725" y="34671000"/>
          <a:ext cx="11534400" cy="342900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Apelaciones P.Delitos</a:t>
          </a:r>
        </a:p>
      </xdr:txBody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10</xdr:col>
      <xdr:colOff>209550</xdr:colOff>
      <xdr:row>3</xdr:row>
      <xdr:rowOff>38100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>
        <a:xfrm>
          <a:off x="838200" y="161925"/>
          <a:ext cx="11534775" cy="4191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Castilla y León</a:t>
          </a:r>
          <a:endParaRPr lang="es-ES" sz="20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9524</xdr:colOff>
      <xdr:row>4</xdr:row>
      <xdr:rowOff>28574</xdr:rowOff>
    </xdr:from>
    <xdr:to>
      <xdr:col>10</xdr:col>
      <xdr:colOff>218699</xdr:colOff>
      <xdr:row>6</xdr:row>
      <xdr:rowOff>19050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/>
      </xdr:nvSpPr>
      <xdr:spPr>
        <a:xfrm>
          <a:off x="847724" y="676274"/>
          <a:ext cx="11534400" cy="314326"/>
        </a:xfrm>
        <a:prstGeom prst="roundRect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Juzgados</a:t>
          </a:r>
          <a:r>
            <a:rPr lang="es-ES" sz="16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de Violencia sobre la Mujer               </a:t>
          </a:r>
          <a:endParaRPr lang="es-ES" sz="16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10</xdr:col>
      <xdr:colOff>419100</xdr:colOff>
      <xdr:row>1</xdr:row>
      <xdr:rowOff>47625</xdr:rowOff>
    </xdr:from>
    <xdr:to>
      <xdr:col>11</xdr:col>
      <xdr:colOff>257174</xdr:colOff>
      <xdr:row>4</xdr:row>
      <xdr:rowOff>104775</xdr:rowOff>
    </xdr:to>
    <xdr:sp macro="" textlink="">
      <xdr:nvSpPr>
        <xdr:cNvPr id="4" name="3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/>
      </xdr:nvSpPr>
      <xdr:spPr>
        <a:xfrm>
          <a:off x="12582525" y="209550"/>
          <a:ext cx="723899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  <xdr:twoCellAnchor editAs="oneCell">
    <xdr:from>
      <xdr:col>0</xdr:col>
      <xdr:colOff>828675</xdr:colOff>
      <xdr:row>7</xdr:row>
      <xdr:rowOff>104775</xdr:rowOff>
    </xdr:from>
    <xdr:to>
      <xdr:col>10</xdr:col>
      <xdr:colOff>199650</xdr:colOff>
      <xdr:row>9</xdr:row>
      <xdr:rowOff>76200</xdr:rowOff>
    </xdr:to>
    <xdr:sp macro="" textlink="">
      <xdr:nvSpPr>
        <xdr:cNvPr id="5" name="4 Rectángulo redondeado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/>
      </xdr:nvSpPr>
      <xdr:spPr>
        <a:xfrm>
          <a:off x="828675" y="123825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Denuncias, Víctimas, Renuncias y sus Evoluciones</a:t>
          </a:r>
        </a:p>
      </xdr:txBody>
    </xdr:sp>
    <xdr:clientData/>
  </xdr:twoCellAnchor>
  <xdr:twoCellAnchor editAs="oneCell">
    <xdr:from>
      <xdr:col>1</xdr:col>
      <xdr:colOff>19048</xdr:colOff>
      <xdr:row>26</xdr:row>
      <xdr:rowOff>85725</xdr:rowOff>
    </xdr:from>
    <xdr:to>
      <xdr:col>10</xdr:col>
      <xdr:colOff>228223</xdr:colOff>
      <xdr:row>30</xdr:row>
      <xdr:rowOff>95250</xdr:rowOff>
    </xdr:to>
    <xdr:sp macro="" textlink="">
      <xdr:nvSpPr>
        <xdr:cNvPr id="6" name="5 Rectángulo redondeado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/>
      </xdr:nvSpPr>
      <xdr:spPr>
        <a:xfrm>
          <a:off x="857248" y="6105525"/>
          <a:ext cx="11534400" cy="65722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Órdenes de Protección y Medidas de Protección y Seguridad de las Víctimas,(de los arts. 544 ter y 544 bis), solicitadas a Instancia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ES" sz="1600" b="1">
            <a:solidFill>
              <a:schemeClr val="tx2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10</xdr:col>
      <xdr:colOff>209175</xdr:colOff>
      <xdr:row>39</xdr:row>
      <xdr:rowOff>133275</xdr:rowOff>
    </xdr:to>
    <xdr:sp macro="" textlink="">
      <xdr:nvSpPr>
        <xdr:cNvPr id="7" name="6 Rectángulo redondeado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SpPr/>
      </xdr:nvSpPr>
      <xdr:spPr>
        <a:xfrm>
          <a:off x="838200" y="8686800"/>
          <a:ext cx="11534400" cy="295200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Forma de Terminación de los Procedimientos </a:t>
          </a:r>
        </a:p>
      </xdr:txBody>
    </xdr:sp>
    <xdr:clientData/>
  </xdr:twoCellAnchor>
  <xdr:twoCellAnchor editAs="oneCell">
    <xdr:from>
      <xdr:col>1</xdr:col>
      <xdr:colOff>9524</xdr:colOff>
      <xdr:row>52</xdr:row>
      <xdr:rowOff>38100</xdr:rowOff>
    </xdr:from>
    <xdr:to>
      <xdr:col>10</xdr:col>
      <xdr:colOff>218699</xdr:colOff>
      <xdr:row>54</xdr:row>
      <xdr:rowOff>9525</xdr:rowOff>
    </xdr:to>
    <xdr:sp macro="" textlink="">
      <xdr:nvSpPr>
        <xdr:cNvPr id="8" name="7 Rectángulo redondeado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SpPr/>
      </xdr:nvSpPr>
      <xdr:spPr>
        <a:xfrm>
          <a:off x="847724" y="1205865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Personas Enjuiciadas </a:t>
          </a:r>
        </a:p>
      </xdr:txBody>
    </xdr:sp>
    <xdr:clientData/>
  </xdr:twoCellAnchor>
  <xdr:twoCellAnchor editAs="oneCell">
    <xdr:from>
      <xdr:col>0</xdr:col>
      <xdr:colOff>828675</xdr:colOff>
      <xdr:row>64</xdr:row>
      <xdr:rowOff>28575</xdr:rowOff>
    </xdr:from>
    <xdr:to>
      <xdr:col>10</xdr:col>
      <xdr:colOff>199650</xdr:colOff>
      <xdr:row>66</xdr:row>
      <xdr:rowOff>0</xdr:rowOff>
    </xdr:to>
    <xdr:sp macro="" textlink="">
      <xdr:nvSpPr>
        <xdr:cNvPr id="9" name="8 Rectángulo redondeado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SpPr/>
      </xdr:nvSpPr>
      <xdr:spPr>
        <a:xfrm>
          <a:off x="828675" y="1491615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Asuntos Penales Ingresados directamente por tipo de procesos</a:t>
          </a:r>
        </a:p>
      </xdr:txBody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10</xdr:col>
      <xdr:colOff>209175</xdr:colOff>
      <xdr:row>79</xdr:row>
      <xdr:rowOff>151275</xdr:rowOff>
    </xdr:to>
    <xdr:sp macro="" textlink="">
      <xdr:nvSpPr>
        <xdr:cNvPr id="10" name="9 Rectángulo redondeado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SpPr/>
      </xdr:nvSpPr>
      <xdr:spPr>
        <a:xfrm>
          <a:off x="838200" y="17697450"/>
          <a:ext cx="11534400" cy="313200"/>
        </a:xfrm>
        <a:prstGeom prst="roundRect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600" b="1">
              <a:solidFill>
                <a:schemeClr val="lt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Juzgados de lo Penal/Procesos de Violencia de Género                                </a:t>
          </a:r>
        </a:p>
      </xdr:txBody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10</xdr:col>
      <xdr:colOff>209175</xdr:colOff>
      <xdr:row>83</xdr:row>
      <xdr:rowOff>133350</xdr:rowOff>
    </xdr:to>
    <xdr:sp macro="" textlink="">
      <xdr:nvSpPr>
        <xdr:cNvPr id="11" name="10 Rectángulo redondeado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SpPr/>
      </xdr:nvSpPr>
      <xdr:spPr>
        <a:xfrm>
          <a:off x="838200" y="1834515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Formas de Terminación de los Procedimientos</a:t>
          </a:r>
        </a:p>
      </xdr:txBody>
    </xdr:sp>
    <xdr:clientData/>
  </xdr:twoCellAnchor>
  <xdr:twoCellAnchor editAs="oneCell">
    <xdr:from>
      <xdr:col>0</xdr:col>
      <xdr:colOff>819150</xdr:colOff>
      <xdr:row>94</xdr:row>
      <xdr:rowOff>47625</xdr:rowOff>
    </xdr:from>
    <xdr:to>
      <xdr:col>10</xdr:col>
      <xdr:colOff>190125</xdr:colOff>
      <xdr:row>96</xdr:row>
      <xdr:rowOff>19050</xdr:rowOff>
    </xdr:to>
    <xdr:sp macro="" textlink="">
      <xdr:nvSpPr>
        <xdr:cNvPr id="12" name="11 Rectángulo redondeado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SpPr/>
      </xdr:nvSpPr>
      <xdr:spPr>
        <a:xfrm>
          <a:off x="819150" y="2207895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Personas Enjuiciadas </a:t>
          </a:r>
        </a:p>
      </xdr:txBody>
    </xdr:sp>
    <xdr:clientData/>
  </xdr:twoCellAnchor>
  <xdr:twoCellAnchor editAs="oneCell">
    <xdr:from>
      <xdr:col>1</xdr:col>
      <xdr:colOff>9525</xdr:colOff>
      <xdr:row>106</xdr:row>
      <xdr:rowOff>19050</xdr:rowOff>
    </xdr:from>
    <xdr:to>
      <xdr:col>10</xdr:col>
      <xdr:colOff>218700</xdr:colOff>
      <xdr:row>107</xdr:row>
      <xdr:rowOff>152400</xdr:rowOff>
    </xdr:to>
    <xdr:sp macro="" textlink="">
      <xdr:nvSpPr>
        <xdr:cNvPr id="13" name="12 Rectángulo redondeado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SpPr/>
      </xdr:nvSpPr>
      <xdr:spPr>
        <a:xfrm>
          <a:off x="847725" y="2488882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Movimiento de Asuntos Ingresados </a:t>
          </a:r>
        </a:p>
      </xdr:txBody>
    </xdr:sp>
    <xdr:clientData/>
  </xdr:twoCellAnchor>
  <xdr:oneCellAnchor>
    <xdr:from>
      <xdr:col>1</xdr:col>
      <xdr:colOff>0</xdr:colOff>
      <xdr:row>115</xdr:row>
      <xdr:rowOff>0</xdr:rowOff>
    </xdr:from>
    <xdr:ext cx="11534400" cy="313200"/>
    <xdr:sp macro="" textlink="">
      <xdr:nvSpPr>
        <xdr:cNvPr id="14" name="13 Rectángulo redondeado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SpPr/>
      </xdr:nvSpPr>
      <xdr:spPr>
        <a:xfrm>
          <a:off x="838200" y="26269950"/>
          <a:ext cx="11534400" cy="313200"/>
        </a:xfrm>
        <a:prstGeom prst="roundRect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600" b="1">
              <a:solidFill>
                <a:schemeClr val="lt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Audiencia Provincial/Procesos de Violencia de Género                                 </a:t>
          </a:r>
        </a:p>
      </xdr:txBody>
    </xdr:sp>
    <xdr:clientData/>
  </xdr:oneCellAnchor>
  <xdr:oneCellAnchor>
    <xdr:from>
      <xdr:col>1</xdr:col>
      <xdr:colOff>0</xdr:colOff>
      <xdr:row>119</xdr:row>
      <xdr:rowOff>0</xdr:rowOff>
    </xdr:from>
    <xdr:ext cx="11534400" cy="295275"/>
    <xdr:sp macro="" textlink="">
      <xdr:nvSpPr>
        <xdr:cNvPr id="15" name="14 Rectángulo redondeado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SpPr/>
      </xdr:nvSpPr>
      <xdr:spPr>
        <a:xfrm>
          <a:off x="838200" y="2691765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Sentencias dictadas en</a:t>
          </a:r>
          <a:r>
            <a:rPr lang="es-ES" sz="1600" b="1" baseline="0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Única Instancia por las Audiencias Provinciales</a:t>
          </a:r>
          <a:endParaRPr lang="es-ES" sz="1600" b="1">
            <a:solidFill>
              <a:schemeClr val="tx2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oneCellAnchor>
  <xdr:oneCellAnchor>
    <xdr:from>
      <xdr:col>0</xdr:col>
      <xdr:colOff>819150</xdr:colOff>
      <xdr:row>136</xdr:row>
      <xdr:rowOff>9525</xdr:rowOff>
    </xdr:from>
    <xdr:ext cx="11534400" cy="295275"/>
    <xdr:sp macro="" textlink="">
      <xdr:nvSpPr>
        <xdr:cNvPr id="16" name="15 Rectángulo redondeado"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SpPr/>
      </xdr:nvSpPr>
      <xdr:spPr>
        <a:xfrm>
          <a:off x="819150" y="3081337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Forma</a:t>
          </a:r>
          <a:r>
            <a:rPr lang="es-ES" sz="1600" b="1" baseline="0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de terminación de los </a:t>
          </a: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Recursos</a:t>
          </a:r>
          <a:r>
            <a:rPr lang="es-ES" sz="1600" b="1" baseline="0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de Apelación contra sentencias</a:t>
          </a:r>
          <a:endParaRPr lang="es-ES" sz="1600" b="1">
            <a:solidFill>
              <a:schemeClr val="tx2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oneCellAnchor>
  <xdr:oneCellAnchor>
    <xdr:from>
      <xdr:col>1</xdr:col>
      <xdr:colOff>9525</xdr:colOff>
      <xdr:row>161</xdr:row>
      <xdr:rowOff>47625</xdr:rowOff>
    </xdr:from>
    <xdr:ext cx="11534400" cy="295275"/>
    <xdr:sp macro="" textlink="">
      <xdr:nvSpPr>
        <xdr:cNvPr id="17" name="16 Rectángulo redondeado">
          <a:extLst>
            <a:ext uri="{FF2B5EF4-FFF2-40B4-BE49-F238E27FC236}">
              <a16:creationId xmlns:a16="http://schemas.microsoft.com/office/drawing/2014/main" id="{00000000-0008-0000-0700-000011000000}"/>
            </a:ext>
          </a:extLst>
        </xdr:cNvPr>
        <xdr:cNvSpPr/>
      </xdr:nvSpPr>
      <xdr:spPr>
        <a:xfrm>
          <a:off x="847725" y="3667125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Personas Enjuiciadas </a:t>
          </a:r>
        </a:p>
      </xdr:txBody>
    </xdr:sp>
    <xdr:clientData/>
  </xdr:oneCellAnchor>
  <xdr:oneCellAnchor>
    <xdr:from>
      <xdr:col>1</xdr:col>
      <xdr:colOff>28575</xdr:colOff>
      <xdr:row>171</xdr:row>
      <xdr:rowOff>238125</xdr:rowOff>
    </xdr:from>
    <xdr:ext cx="11534400" cy="295275"/>
    <xdr:sp macro="" textlink="">
      <xdr:nvSpPr>
        <xdr:cNvPr id="18" name="17 Rectángulo redondeado"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SpPr/>
      </xdr:nvSpPr>
      <xdr:spPr>
        <a:xfrm>
          <a:off x="866775" y="3941445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Movimiento de Asuntos Ingresados </a:t>
          </a:r>
        </a:p>
      </xdr:txBody>
    </xdr:sp>
    <xdr:clientData/>
  </xdr:oneCellAnchor>
  <xdr:oneCellAnchor>
    <xdr:from>
      <xdr:col>1</xdr:col>
      <xdr:colOff>38100</xdr:colOff>
      <xdr:row>186</xdr:row>
      <xdr:rowOff>38100</xdr:rowOff>
    </xdr:from>
    <xdr:ext cx="11534400" cy="313200"/>
    <xdr:sp macro="" textlink="">
      <xdr:nvSpPr>
        <xdr:cNvPr id="19" name="18 Rectángulo redondeado">
          <a:extLst>
            <a:ext uri="{FF2B5EF4-FFF2-40B4-BE49-F238E27FC236}">
              <a16:creationId xmlns:a16="http://schemas.microsoft.com/office/drawing/2014/main" id="{00000000-0008-0000-0700-000013000000}"/>
            </a:ext>
          </a:extLst>
        </xdr:cNvPr>
        <xdr:cNvSpPr/>
      </xdr:nvSpPr>
      <xdr:spPr>
        <a:xfrm>
          <a:off x="876300" y="42338625"/>
          <a:ext cx="11534400" cy="313200"/>
        </a:xfrm>
        <a:prstGeom prst="roundRect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600" b="1">
              <a:solidFill>
                <a:schemeClr val="lt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Juzgado de Menores/Procesos de Violencia de Género                                 </a:t>
          </a:r>
        </a:p>
      </xdr:txBody>
    </xdr:sp>
    <xdr:clientData/>
  </xdr:oneCellAnchor>
  <xdr:twoCellAnchor editAs="oneCell">
    <xdr:from>
      <xdr:col>1</xdr:col>
      <xdr:colOff>0</xdr:colOff>
      <xdr:row>189</xdr:row>
      <xdr:rowOff>28575</xdr:rowOff>
    </xdr:from>
    <xdr:to>
      <xdr:col>10</xdr:col>
      <xdr:colOff>209175</xdr:colOff>
      <xdr:row>191</xdr:row>
      <xdr:rowOff>0</xdr:rowOff>
    </xdr:to>
    <xdr:sp macro="" textlink="">
      <xdr:nvSpPr>
        <xdr:cNvPr id="20" name="19 Rectángulo redondeado">
          <a:extLst>
            <a:ext uri="{FF2B5EF4-FFF2-40B4-BE49-F238E27FC236}">
              <a16:creationId xmlns:a16="http://schemas.microsoft.com/office/drawing/2014/main" id="{00000000-0008-0000-0700-000014000000}"/>
            </a:ext>
          </a:extLst>
        </xdr:cNvPr>
        <xdr:cNvSpPr/>
      </xdr:nvSpPr>
      <xdr:spPr>
        <a:xfrm>
          <a:off x="838200" y="4281487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Sentencias</a:t>
          </a:r>
          <a:r>
            <a:rPr lang="es-ES" sz="1600" b="1" baseline="0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por Delito de Menores</a:t>
          </a:r>
          <a:endParaRPr lang="es-ES" sz="1600" b="1">
            <a:solidFill>
              <a:schemeClr val="tx2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oneCellAnchor>
    <xdr:from>
      <xdr:col>1</xdr:col>
      <xdr:colOff>19050</xdr:colOff>
      <xdr:row>201</xdr:row>
      <xdr:rowOff>19050</xdr:rowOff>
    </xdr:from>
    <xdr:ext cx="11534400" cy="295275"/>
    <xdr:sp macro="" textlink="">
      <xdr:nvSpPr>
        <xdr:cNvPr id="21" name="20 Rectángulo redondeado">
          <a:extLst>
            <a:ext uri="{FF2B5EF4-FFF2-40B4-BE49-F238E27FC236}">
              <a16:creationId xmlns:a16="http://schemas.microsoft.com/office/drawing/2014/main" id="{00000000-0008-0000-0700-000015000000}"/>
            </a:ext>
          </a:extLst>
        </xdr:cNvPr>
        <xdr:cNvSpPr/>
      </xdr:nvSpPr>
      <xdr:spPr>
        <a:xfrm>
          <a:off x="857250" y="4526280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Personas Enjuiciadas por Delito </a:t>
          </a:r>
        </a:p>
      </xdr:txBody>
    </xdr:sp>
    <xdr:clientData/>
  </xdr:oneCellAnchor>
  <xdr:oneCellAnchor>
    <xdr:from>
      <xdr:col>1</xdr:col>
      <xdr:colOff>28575</xdr:colOff>
      <xdr:row>215</xdr:row>
      <xdr:rowOff>19050</xdr:rowOff>
    </xdr:from>
    <xdr:ext cx="11534400" cy="295275"/>
    <xdr:sp macro="" textlink="">
      <xdr:nvSpPr>
        <xdr:cNvPr id="22" name="21 Rectángulo redondeado">
          <a:extLst>
            <a:ext uri="{FF2B5EF4-FFF2-40B4-BE49-F238E27FC236}">
              <a16:creationId xmlns:a16="http://schemas.microsoft.com/office/drawing/2014/main" id="{00000000-0008-0000-0700-000016000000}"/>
            </a:ext>
          </a:extLst>
        </xdr:cNvPr>
        <xdr:cNvSpPr/>
      </xdr:nvSpPr>
      <xdr:spPr>
        <a:xfrm>
          <a:off x="866775" y="4850130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Movimiento de Asuntos </a:t>
          </a:r>
        </a:p>
      </xdr:txBody>
    </xdr:sp>
    <xdr:clientData/>
  </xdr:oneCellAnchor>
  <xdr:oneCellAnchor>
    <xdr:from>
      <xdr:col>0</xdr:col>
      <xdr:colOff>828675</xdr:colOff>
      <xdr:row>150</xdr:row>
      <xdr:rowOff>152400</xdr:rowOff>
    </xdr:from>
    <xdr:ext cx="11534400" cy="342900"/>
    <xdr:sp macro="" textlink="">
      <xdr:nvSpPr>
        <xdr:cNvPr id="23" name="22 Rectángulo redondeado">
          <a:extLst>
            <a:ext uri="{FF2B5EF4-FFF2-40B4-BE49-F238E27FC236}">
              <a16:creationId xmlns:a16="http://schemas.microsoft.com/office/drawing/2014/main" id="{00000000-0008-0000-0700-000017000000}"/>
            </a:ext>
          </a:extLst>
        </xdr:cNvPr>
        <xdr:cNvSpPr/>
      </xdr:nvSpPr>
      <xdr:spPr>
        <a:xfrm>
          <a:off x="828675" y="34594800"/>
          <a:ext cx="11534400" cy="342900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Apelaciones P.Delitos</a:t>
          </a:r>
        </a:p>
      </xdr:txBody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10</xdr:col>
      <xdr:colOff>209550</xdr:colOff>
      <xdr:row>3</xdr:row>
      <xdr:rowOff>38100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/>
      </xdr:nvSpPr>
      <xdr:spPr>
        <a:xfrm>
          <a:off x="838200" y="161925"/>
          <a:ext cx="11534775" cy="4191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Castilla La Mancha</a:t>
          </a:r>
          <a:endParaRPr lang="es-ES" sz="20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9524</xdr:colOff>
      <xdr:row>4</xdr:row>
      <xdr:rowOff>28574</xdr:rowOff>
    </xdr:from>
    <xdr:to>
      <xdr:col>10</xdr:col>
      <xdr:colOff>218699</xdr:colOff>
      <xdr:row>6</xdr:row>
      <xdr:rowOff>19050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/>
      </xdr:nvSpPr>
      <xdr:spPr>
        <a:xfrm>
          <a:off x="847724" y="676274"/>
          <a:ext cx="11534400" cy="314326"/>
        </a:xfrm>
        <a:prstGeom prst="roundRect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Juzgados</a:t>
          </a:r>
          <a:r>
            <a:rPr lang="es-ES" sz="16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de Violencia sobre la Mujer              </a:t>
          </a:r>
          <a:endParaRPr lang="es-ES" sz="16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10</xdr:col>
      <xdr:colOff>419100</xdr:colOff>
      <xdr:row>1</xdr:row>
      <xdr:rowOff>47625</xdr:rowOff>
    </xdr:from>
    <xdr:to>
      <xdr:col>11</xdr:col>
      <xdr:colOff>257174</xdr:colOff>
      <xdr:row>4</xdr:row>
      <xdr:rowOff>104775</xdr:rowOff>
    </xdr:to>
    <xdr:sp macro="" textlink="">
      <xdr:nvSpPr>
        <xdr:cNvPr id="4" name="3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/>
      </xdr:nvSpPr>
      <xdr:spPr>
        <a:xfrm>
          <a:off x="12582525" y="209550"/>
          <a:ext cx="723899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  <xdr:twoCellAnchor editAs="oneCell">
    <xdr:from>
      <xdr:col>0</xdr:col>
      <xdr:colOff>828675</xdr:colOff>
      <xdr:row>7</xdr:row>
      <xdr:rowOff>104775</xdr:rowOff>
    </xdr:from>
    <xdr:to>
      <xdr:col>10</xdr:col>
      <xdr:colOff>199650</xdr:colOff>
      <xdr:row>9</xdr:row>
      <xdr:rowOff>76200</xdr:rowOff>
    </xdr:to>
    <xdr:sp macro="" textlink="">
      <xdr:nvSpPr>
        <xdr:cNvPr id="5" name="4 Rectángulo redondeado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SpPr/>
      </xdr:nvSpPr>
      <xdr:spPr>
        <a:xfrm>
          <a:off x="828675" y="123825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Denuncias, Víctimas, Renuncias y sus Evoluciones</a:t>
          </a:r>
        </a:p>
      </xdr:txBody>
    </xdr:sp>
    <xdr:clientData/>
  </xdr:twoCellAnchor>
  <xdr:twoCellAnchor editAs="oneCell">
    <xdr:from>
      <xdr:col>1</xdr:col>
      <xdr:colOff>9523</xdr:colOff>
      <xdr:row>26</xdr:row>
      <xdr:rowOff>66675</xdr:rowOff>
    </xdr:from>
    <xdr:to>
      <xdr:col>10</xdr:col>
      <xdr:colOff>218698</xdr:colOff>
      <xdr:row>30</xdr:row>
      <xdr:rowOff>76200</xdr:rowOff>
    </xdr:to>
    <xdr:sp macro="" textlink="">
      <xdr:nvSpPr>
        <xdr:cNvPr id="6" name="5 Rectángulo redondeado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/>
      </xdr:nvSpPr>
      <xdr:spPr>
        <a:xfrm>
          <a:off x="847723" y="6086475"/>
          <a:ext cx="11534400" cy="65722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Órdenes de Protección y Medidas de Protección y Seguridad de las Víctimas,(de los arts. 544 ter y 544 bis), solicitadas a Instancia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ES" sz="1600" b="1">
            <a:solidFill>
              <a:schemeClr val="tx2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19050</xdr:colOff>
      <xdr:row>38</xdr:row>
      <xdr:rowOff>19050</xdr:rowOff>
    </xdr:from>
    <xdr:to>
      <xdr:col>10</xdr:col>
      <xdr:colOff>228225</xdr:colOff>
      <xdr:row>39</xdr:row>
      <xdr:rowOff>152325</xdr:rowOff>
    </xdr:to>
    <xdr:sp macro="" textlink="">
      <xdr:nvSpPr>
        <xdr:cNvPr id="7" name="6 Rectángulo redondeado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SpPr/>
      </xdr:nvSpPr>
      <xdr:spPr>
        <a:xfrm>
          <a:off x="857250" y="8705850"/>
          <a:ext cx="11534400" cy="295200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Forma de Terminación de los Procedimientos </a:t>
          </a:r>
        </a:p>
      </xdr:txBody>
    </xdr:sp>
    <xdr:clientData/>
  </xdr:twoCellAnchor>
  <xdr:twoCellAnchor editAs="oneCell">
    <xdr:from>
      <xdr:col>0</xdr:col>
      <xdr:colOff>838199</xdr:colOff>
      <xdr:row>52</xdr:row>
      <xdr:rowOff>0</xdr:rowOff>
    </xdr:from>
    <xdr:to>
      <xdr:col>10</xdr:col>
      <xdr:colOff>209174</xdr:colOff>
      <xdr:row>53</xdr:row>
      <xdr:rowOff>133350</xdr:rowOff>
    </xdr:to>
    <xdr:sp macro="" textlink="">
      <xdr:nvSpPr>
        <xdr:cNvPr id="8" name="7 Rectángulo redondeado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SpPr/>
      </xdr:nvSpPr>
      <xdr:spPr>
        <a:xfrm>
          <a:off x="838199" y="1202055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Personas Enjuiciadas </a:t>
          </a:r>
        </a:p>
      </xdr:txBody>
    </xdr:sp>
    <xdr:clientData/>
  </xdr:twoCellAnchor>
  <xdr:twoCellAnchor editAs="oneCell">
    <xdr:from>
      <xdr:col>0</xdr:col>
      <xdr:colOff>800100</xdr:colOff>
      <xdr:row>63</xdr:row>
      <xdr:rowOff>171450</xdr:rowOff>
    </xdr:from>
    <xdr:to>
      <xdr:col>10</xdr:col>
      <xdr:colOff>171075</xdr:colOff>
      <xdr:row>65</xdr:row>
      <xdr:rowOff>114300</xdr:rowOff>
    </xdr:to>
    <xdr:sp macro="" textlink="">
      <xdr:nvSpPr>
        <xdr:cNvPr id="9" name="8 Rectángulo redondeado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SpPr/>
      </xdr:nvSpPr>
      <xdr:spPr>
        <a:xfrm>
          <a:off x="800100" y="1486852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Asuntos Penales Ingresados directamente por tipo de procesos</a:t>
          </a:r>
        </a:p>
      </xdr:txBody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10</xdr:col>
      <xdr:colOff>209175</xdr:colOff>
      <xdr:row>79</xdr:row>
      <xdr:rowOff>151275</xdr:rowOff>
    </xdr:to>
    <xdr:sp macro="" textlink="">
      <xdr:nvSpPr>
        <xdr:cNvPr id="10" name="9 Rectángulo redondeado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SpPr/>
      </xdr:nvSpPr>
      <xdr:spPr>
        <a:xfrm>
          <a:off x="838200" y="17697450"/>
          <a:ext cx="11534400" cy="313200"/>
        </a:xfrm>
        <a:prstGeom prst="roundRect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600" b="1">
              <a:solidFill>
                <a:schemeClr val="lt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Juzgados de lo Penal/Procesos de Violencia de Género                                 </a:t>
          </a:r>
        </a:p>
      </xdr:txBody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10</xdr:col>
      <xdr:colOff>209175</xdr:colOff>
      <xdr:row>83</xdr:row>
      <xdr:rowOff>133350</xdr:rowOff>
    </xdr:to>
    <xdr:sp macro="" textlink="">
      <xdr:nvSpPr>
        <xdr:cNvPr id="11" name="10 Rectángulo redondeado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SpPr/>
      </xdr:nvSpPr>
      <xdr:spPr>
        <a:xfrm>
          <a:off x="838200" y="1834515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Formas de Terminación de los Procedimientos</a:t>
          </a:r>
        </a:p>
      </xdr:txBody>
    </xdr:sp>
    <xdr:clientData/>
  </xdr:twoCellAnchor>
  <xdr:twoCellAnchor editAs="oneCell">
    <xdr:from>
      <xdr:col>0</xdr:col>
      <xdr:colOff>828675</xdr:colOff>
      <xdr:row>94</xdr:row>
      <xdr:rowOff>9525</xdr:rowOff>
    </xdr:from>
    <xdr:to>
      <xdr:col>10</xdr:col>
      <xdr:colOff>199650</xdr:colOff>
      <xdr:row>95</xdr:row>
      <xdr:rowOff>142875</xdr:rowOff>
    </xdr:to>
    <xdr:sp macro="" textlink="">
      <xdr:nvSpPr>
        <xdr:cNvPr id="12" name="11 Rectángulo redondeado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SpPr/>
      </xdr:nvSpPr>
      <xdr:spPr>
        <a:xfrm>
          <a:off x="828675" y="2204085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Personas Enjuiciadas </a:t>
          </a:r>
        </a:p>
      </xdr:txBody>
    </xdr:sp>
    <xdr:clientData/>
  </xdr:twoCellAnchor>
  <xdr:twoCellAnchor editAs="oneCell">
    <xdr:from>
      <xdr:col>0</xdr:col>
      <xdr:colOff>828675</xdr:colOff>
      <xdr:row>106</xdr:row>
      <xdr:rowOff>57150</xdr:rowOff>
    </xdr:from>
    <xdr:to>
      <xdr:col>10</xdr:col>
      <xdr:colOff>199650</xdr:colOff>
      <xdr:row>108</xdr:row>
      <xdr:rowOff>28575</xdr:rowOff>
    </xdr:to>
    <xdr:sp macro="" textlink="">
      <xdr:nvSpPr>
        <xdr:cNvPr id="13" name="12 Rectángulo redondeado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SpPr/>
      </xdr:nvSpPr>
      <xdr:spPr>
        <a:xfrm>
          <a:off x="828675" y="2492692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Movimiento de Asuntos Ingresados </a:t>
          </a:r>
        </a:p>
      </xdr:txBody>
    </xdr:sp>
    <xdr:clientData/>
  </xdr:twoCellAnchor>
  <xdr:oneCellAnchor>
    <xdr:from>
      <xdr:col>1</xdr:col>
      <xdr:colOff>0</xdr:colOff>
      <xdr:row>115</xdr:row>
      <xdr:rowOff>0</xdr:rowOff>
    </xdr:from>
    <xdr:ext cx="11534400" cy="313200"/>
    <xdr:sp macro="" textlink="">
      <xdr:nvSpPr>
        <xdr:cNvPr id="14" name="13 Rectángulo redondeado"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SpPr/>
      </xdr:nvSpPr>
      <xdr:spPr>
        <a:xfrm>
          <a:off x="838200" y="26269950"/>
          <a:ext cx="11534400" cy="313200"/>
        </a:xfrm>
        <a:prstGeom prst="roundRect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600" b="1">
              <a:solidFill>
                <a:schemeClr val="lt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Audiencia Provincial/Procesos de Violencia de Género                                 </a:t>
          </a:r>
        </a:p>
      </xdr:txBody>
    </xdr:sp>
    <xdr:clientData/>
  </xdr:oneCellAnchor>
  <xdr:oneCellAnchor>
    <xdr:from>
      <xdr:col>1</xdr:col>
      <xdr:colOff>0</xdr:colOff>
      <xdr:row>119</xdr:row>
      <xdr:rowOff>0</xdr:rowOff>
    </xdr:from>
    <xdr:ext cx="11534400" cy="295275"/>
    <xdr:sp macro="" textlink="">
      <xdr:nvSpPr>
        <xdr:cNvPr id="15" name="14 Rectángulo redondeado">
          <a:extLst>
            <a:ext uri="{FF2B5EF4-FFF2-40B4-BE49-F238E27FC236}">
              <a16:creationId xmlns:a16="http://schemas.microsoft.com/office/drawing/2014/main" id="{00000000-0008-0000-0800-00000F000000}"/>
            </a:ext>
          </a:extLst>
        </xdr:cNvPr>
        <xdr:cNvSpPr/>
      </xdr:nvSpPr>
      <xdr:spPr>
        <a:xfrm>
          <a:off x="838200" y="2691765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Sentencias dictadas en</a:t>
          </a:r>
          <a:r>
            <a:rPr lang="es-ES" sz="1600" b="1" baseline="0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Única Instancia por las Audiencias Provinciales</a:t>
          </a:r>
          <a:endParaRPr lang="es-ES" sz="1600" b="1">
            <a:solidFill>
              <a:schemeClr val="tx2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oneCellAnchor>
  <xdr:oneCellAnchor>
    <xdr:from>
      <xdr:col>0</xdr:col>
      <xdr:colOff>819150</xdr:colOff>
      <xdr:row>136</xdr:row>
      <xdr:rowOff>28575</xdr:rowOff>
    </xdr:from>
    <xdr:ext cx="11534400" cy="295275"/>
    <xdr:sp macro="" textlink="">
      <xdr:nvSpPr>
        <xdr:cNvPr id="16" name="15 Rectángulo redondeado">
          <a:extLst>
            <a:ext uri="{FF2B5EF4-FFF2-40B4-BE49-F238E27FC236}">
              <a16:creationId xmlns:a16="http://schemas.microsoft.com/office/drawing/2014/main" id="{00000000-0008-0000-0800-000010000000}"/>
            </a:ext>
          </a:extLst>
        </xdr:cNvPr>
        <xdr:cNvSpPr/>
      </xdr:nvSpPr>
      <xdr:spPr>
        <a:xfrm>
          <a:off x="819150" y="3083242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Forma</a:t>
          </a:r>
          <a:r>
            <a:rPr lang="es-ES" sz="1600" b="1" baseline="0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de terminación de los </a:t>
          </a: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Recursos</a:t>
          </a:r>
          <a:r>
            <a:rPr lang="es-ES" sz="1600" b="1" baseline="0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de Apelación contra sentencias</a:t>
          </a:r>
          <a:endParaRPr lang="es-ES" sz="1600" b="1">
            <a:solidFill>
              <a:schemeClr val="tx2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oneCellAnchor>
  <xdr:oneCellAnchor>
    <xdr:from>
      <xdr:col>1</xdr:col>
      <xdr:colOff>19050</xdr:colOff>
      <xdr:row>161</xdr:row>
      <xdr:rowOff>66675</xdr:rowOff>
    </xdr:from>
    <xdr:ext cx="11534400" cy="295275"/>
    <xdr:sp macro="" textlink="">
      <xdr:nvSpPr>
        <xdr:cNvPr id="17" name="16 Rectángulo redondeado">
          <a:extLst>
            <a:ext uri="{FF2B5EF4-FFF2-40B4-BE49-F238E27FC236}">
              <a16:creationId xmlns:a16="http://schemas.microsoft.com/office/drawing/2014/main" id="{00000000-0008-0000-0800-000011000000}"/>
            </a:ext>
          </a:extLst>
        </xdr:cNvPr>
        <xdr:cNvSpPr/>
      </xdr:nvSpPr>
      <xdr:spPr>
        <a:xfrm>
          <a:off x="857250" y="3669030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Personas Enjuiciadas </a:t>
          </a:r>
        </a:p>
      </xdr:txBody>
    </xdr:sp>
    <xdr:clientData/>
  </xdr:oneCellAnchor>
  <xdr:oneCellAnchor>
    <xdr:from>
      <xdr:col>1</xdr:col>
      <xdr:colOff>38100</xdr:colOff>
      <xdr:row>171</xdr:row>
      <xdr:rowOff>238125</xdr:rowOff>
    </xdr:from>
    <xdr:ext cx="11534400" cy="295275"/>
    <xdr:sp macro="" textlink="">
      <xdr:nvSpPr>
        <xdr:cNvPr id="18" name="17 Rectángulo redondeado">
          <a:extLst>
            <a:ext uri="{FF2B5EF4-FFF2-40B4-BE49-F238E27FC236}">
              <a16:creationId xmlns:a16="http://schemas.microsoft.com/office/drawing/2014/main" id="{00000000-0008-0000-0800-000012000000}"/>
            </a:ext>
          </a:extLst>
        </xdr:cNvPr>
        <xdr:cNvSpPr/>
      </xdr:nvSpPr>
      <xdr:spPr>
        <a:xfrm>
          <a:off x="876300" y="3941445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Movimiento de Asuntos Ingresados </a:t>
          </a:r>
        </a:p>
      </xdr:txBody>
    </xdr:sp>
    <xdr:clientData/>
  </xdr:oneCellAnchor>
  <xdr:oneCellAnchor>
    <xdr:from>
      <xdr:col>1</xdr:col>
      <xdr:colOff>19050</xdr:colOff>
      <xdr:row>186</xdr:row>
      <xdr:rowOff>66675</xdr:rowOff>
    </xdr:from>
    <xdr:ext cx="11534400" cy="313200"/>
    <xdr:sp macro="" textlink="">
      <xdr:nvSpPr>
        <xdr:cNvPr id="19" name="18 Rectángulo redondeado">
          <a:extLst>
            <a:ext uri="{FF2B5EF4-FFF2-40B4-BE49-F238E27FC236}">
              <a16:creationId xmlns:a16="http://schemas.microsoft.com/office/drawing/2014/main" id="{00000000-0008-0000-0800-000013000000}"/>
            </a:ext>
          </a:extLst>
        </xdr:cNvPr>
        <xdr:cNvSpPr/>
      </xdr:nvSpPr>
      <xdr:spPr>
        <a:xfrm>
          <a:off x="857250" y="42367200"/>
          <a:ext cx="11534400" cy="313200"/>
        </a:xfrm>
        <a:prstGeom prst="roundRect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600" b="1">
              <a:solidFill>
                <a:schemeClr val="lt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Juzgado de Menores/Procesos de Violencia de Género                                 </a:t>
          </a:r>
        </a:p>
      </xdr:txBody>
    </xdr:sp>
    <xdr:clientData/>
  </xdr:oneCellAnchor>
  <xdr:twoCellAnchor editAs="oneCell">
    <xdr:from>
      <xdr:col>1</xdr:col>
      <xdr:colOff>0</xdr:colOff>
      <xdr:row>189</xdr:row>
      <xdr:rowOff>0</xdr:rowOff>
    </xdr:from>
    <xdr:to>
      <xdr:col>10</xdr:col>
      <xdr:colOff>209175</xdr:colOff>
      <xdr:row>190</xdr:row>
      <xdr:rowOff>133350</xdr:rowOff>
    </xdr:to>
    <xdr:sp macro="" textlink="">
      <xdr:nvSpPr>
        <xdr:cNvPr id="20" name="19 Rectángulo redondeado">
          <a:extLst>
            <a:ext uri="{FF2B5EF4-FFF2-40B4-BE49-F238E27FC236}">
              <a16:creationId xmlns:a16="http://schemas.microsoft.com/office/drawing/2014/main" id="{00000000-0008-0000-0800-000014000000}"/>
            </a:ext>
          </a:extLst>
        </xdr:cNvPr>
        <xdr:cNvSpPr/>
      </xdr:nvSpPr>
      <xdr:spPr>
        <a:xfrm>
          <a:off x="838200" y="4025265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Sentencias</a:t>
          </a:r>
          <a:r>
            <a:rPr lang="es-ES" sz="1600" b="1" baseline="0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por Delito de Menores</a:t>
          </a:r>
          <a:endParaRPr lang="es-ES" sz="1600" b="1">
            <a:solidFill>
              <a:schemeClr val="tx2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oneCellAnchor>
    <xdr:from>
      <xdr:col>1</xdr:col>
      <xdr:colOff>28575</xdr:colOff>
      <xdr:row>201</xdr:row>
      <xdr:rowOff>19050</xdr:rowOff>
    </xdr:from>
    <xdr:ext cx="11534400" cy="295275"/>
    <xdr:sp macro="" textlink="">
      <xdr:nvSpPr>
        <xdr:cNvPr id="21" name="20 Rectángulo redondeado">
          <a:extLst>
            <a:ext uri="{FF2B5EF4-FFF2-40B4-BE49-F238E27FC236}">
              <a16:creationId xmlns:a16="http://schemas.microsoft.com/office/drawing/2014/main" id="{00000000-0008-0000-0800-000015000000}"/>
            </a:ext>
          </a:extLst>
        </xdr:cNvPr>
        <xdr:cNvSpPr/>
      </xdr:nvSpPr>
      <xdr:spPr>
        <a:xfrm>
          <a:off x="866775" y="4526280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Personas Enjuiciadas por Delito </a:t>
          </a:r>
        </a:p>
      </xdr:txBody>
    </xdr:sp>
    <xdr:clientData/>
  </xdr:oneCellAnchor>
  <xdr:oneCellAnchor>
    <xdr:from>
      <xdr:col>1</xdr:col>
      <xdr:colOff>38100</xdr:colOff>
      <xdr:row>215</xdr:row>
      <xdr:rowOff>19050</xdr:rowOff>
    </xdr:from>
    <xdr:ext cx="11534400" cy="295275"/>
    <xdr:sp macro="" textlink="">
      <xdr:nvSpPr>
        <xdr:cNvPr id="22" name="21 Rectángulo redondeado">
          <a:extLst>
            <a:ext uri="{FF2B5EF4-FFF2-40B4-BE49-F238E27FC236}">
              <a16:creationId xmlns:a16="http://schemas.microsoft.com/office/drawing/2014/main" id="{00000000-0008-0000-0800-000016000000}"/>
            </a:ext>
          </a:extLst>
        </xdr:cNvPr>
        <xdr:cNvSpPr/>
      </xdr:nvSpPr>
      <xdr:spPr>
        <a:xfrm>
          <a:off x="876300" y="4850130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Movimiento de Asuntos </a:t>
          </a:r>
        </a:p>
      </xdr:txBody>
    </xdr:sp>
    <xdr:clientData/>
  </xdr:oneCellAnchor>
  <xdr:oneCellAnchor>
    <xdr:from>
      <xdr:col>0</xdr:col>
      <xdr:colOff>828675</xdr:colOff>
      <xdr:row>151</xdr:row>
      <xdr:rowOff>66675</xdr:rowOff>
    </xdr:from>
    <xdr:ext cx="11534400" cy="342900"/>
    <xdr:sp macro="" textlink="">
      <xdr:nvSpPr>
        <xdr:cNvPr id="23" name="22 Rectángulo redondeado">
          <a:extLst>
            <a:ext uri="{FF2B5EF4-FFF2-40B4-BE49-F238E27FC236}">
              <a16:creationId xmlns:a16="http://schemas.microsoft.com/office/drawing/2014/main" id="{00000000-0008-0000-0800-000017000000}"/>
            </a:ext>
          </a:extLst>
        </xdr:cNvPr>
        <xdr:cNvSpPr/>
      </xdr:nvSpPr>
      <xdr:spPr>
        <a:xfrm>
          <a:off x="828675" y="34690050"/>
          <a:ext cx="11534400" cy="342900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Apelaciones P.Delitos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T38"/>
  <sheetViews>
    <sheetView tabSelected="1" workbookViewId="0"/>
  </sheetViews>
  <sheetFormatPr baseColWidth="10" defaultRowHeight="15" x14ac:dyDescent="0.25"/>
  <cols>
    <col min="1" max="21" width="11" style="1"/>
    <col min="22" max="22" width="7.5" style="1" customWidth="1"/>
    <col min="23" max="16384" width="11" style="1"/>
  </cols>
  <sheetData>
    <row r="2" spans="2:19" ht="15.75" x14ac:dyDescent="0.25">
      <c r="C2" s="2"/>
    </row>
    <row r="3" spans="2:19" ht="15.75" x14ac:dyDescent="0.25">
      <c r="C3" s="2"/>
    </row>
    <row r="4" spans="2:19" ht="15.75" x14ac:dyDescent="0.25">
      <c r="C4" s="2"/>
    </row>
    <row r="5" spans="2:19" ht="15.75" x14ac:dyDescent="0.25">
      <c r="C5" s="2"/>
    </row>
    <row r="6" spans="2:19" ht="15.75" x14ac:dyDescent="0.25">
      <c r="C6" s="2"/>
    </row>
    <row r="7" spans="2:19" ht="15.75" x14ac:dyDescent="0.25">
      <c r="C7" s="2"/>
    </row>
    <row r="8" spans="2:19" ht="15.75" x14ac:dyDescent="0.25">
      <c r="C8" s="2"/>
    </row>
    <row r="9" spans="2:19" ht="18.75" customHeight="1" x14ac:dyDescent="0.25">
      <c r="B9" s="26" t="s">
        <v>102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</row>
    <row r="13" spans="2:19" ht="15.75" thickBot="1" x14ac:dyDescent="0.3"/>
    <row r="14" spans="2:19" s="3" customFormat="1" ht="30" customHeight="1" thickTop="1" thickBot="1" x14ac:dyDescent="0.25">
      <c r="C14" s="23" t="s">
        <v>0</v>
      </c>
      <c r="D14" s="24"/>
      <c r="E14" s="24"/>
      <c r="F14" s="24"/>
      <c r="G14" s="24"/>
      <c r="H14" s="25"/>
      <c r="L14" s="23" t="s">
        <v>1</v>
      </c>
      <c r="M14" s="24"/>
      <c r="N14" s="24"/>
      <c r="O14" s="24"/>
      <c r="P14" s="24"/>
      <c r="Q14" s="25"/>
    </row>
    <row r="15" spans="2:19" s="3" customFormat="1" ht="15" customHeight="1" thickTop="1" thickBot="1" x14ac:dyDescent="0.3">
      <c r="C15" s="1"/>
      <c r="D15" s="1"/>
      <c r="E15" s="1"/>
      <c r="L15" s="1"/>
      <c r="M15" s="1"/>
    </row>
    <row r="16" spans="2:19" s="3" customFormat="1" ht="30" customHeight="1" thickTop="1" thickBot="1" x14ac:dyDescent="0.25">
      <c r="C16" s="23" t="s">
        <v>2</v>
      </c>
      <c r="D16" s="24"/>
      <c r="E16" s="24"/>
      <c r="F16" s="24"/>
      <c r="G16" s="24"/>
      <c r="H16" s="25"/>
      <c r="L16" s="23" t="s">
        <v>3</v>
      </c>
      <c r="M16" s="24"/>
      <c r="N16" s="24"/>
      <c r="O16" s="24"/>
      <c r="P16" s="24"/>
      <c r="Q16" s="25"/>
    </row>
    <row r="17" spans="3:20" s="3" customFormat="1" ht="15" customHeight="1" thickTop="1" thickBot="1" x14ac:dyDescent="0.3">
      <c r="D17" s="1"/>
      <c r="E17" s="1"/>
      <c r="M17" s="1"/>
    </row>
    <row r="18" spans="3:20" s="3" customFormat="1" ht="30" customHeight="1" thickTop="1" thickBot="1" x14ac:dyDescent="0.25">
      <c r="C18" s="23" t="s">
        <v>4</v>
      </c>
      <c r="D18" s="24"/>
      <c r="E18" s="24"/>
      <c r="F18" s="24"/>
      <c r="G18" s="24"/>
      <c r="H18" s="25"/>
      <c r="L18" s="23" t="s">
        <v>5</v>
      </c>
      <c r="M18" s="24"/>
      <c r="N18" s="24"/>
      <c r="O18" s="24"/>
      <c r="P18" s="24"/>
      <c r="Q18" s="25"/>
    </row>
    <row r="19" spans="3:20" s="3" customFormat="1" ht="15" customHeight="1" thickTop="1" thickBot="1" x14ac:dyDescent="0.3">
      <c r="D19" s="1"/>
      <c r="E19" s="1"/>
      <c r="M19" s="1"/>
    </row>
    <row r="20" spans="3:20" s="3" customFormat="1" ht="30" customHeight="1" thickTop="1" thickBot="1" x14ac:dyDescent="0.25">
      <c r="C20" s="23" t="s">
        <v>6</v>
      </c>
      <c r="D20" s="24"/>
      <c r="E20" s="24"/>
      <c r="F20" s="24"/>
      <c r="G20" s="24"/>
      <c r="H20" s="25"/>
      <c r="L20" s="23" t="s">
        <v>7</v>
      </c>
      <c r="M20" s="24"/>
      <c r="N20" s="24"/>
      <c r="O20" s="24"/>
      <c r="P20" s="24"/>
      <c r="Q20" s="25"/>
    </row>
    <row r="21" spans="3:20" s="3" customFormat="1" ht="15" customHeight="1" thickTop="1" thickBot="1" x14ac:dyDescent="0.3">
      <c r="C21" s="1"/>
      <c r="D21" s="1"/>
      <c r="E21" s="1"/>
      <c r="M21" s="1"/>
      <c r="T21" s="1"/>
    </row>
    <row r="22" spans="3:20" s="3" customFormat="1" ht="30" customHeight="1" thickTop="1" thickBot="1" x14ac:dyDescent="0.25">
      <c r="C22" s="23" t="s">
        <v>8</v>
      </c>
      <c r="D22" s="24"/>
      <c r="E22" s="24"/>
      <c r="F22" s="24"/>
      <c r="G22" s="24"/>
      <c r="H22" s="25"/>
      <c r="L22" s="23" t="s">
        <v>9</v>
      </c>
      <c r="M22" s="24"/>
      <c r="N22" s="24"/>
      <c r="O22" s="24"/>
      <c r="P22" s="24"/>
      <c r="Q22" s="25"/>
    </row>
    <row r="23" spans="3:20" s="3" customFormat="1" ht="15" customHeight="1" thickTop="1" thickBot="1" x14ac:dyDescent="0.3">
      <c r="C23" s="1"/>
      <c r="D23" s="1"/>
      <c r="E23" s="1"/>
    </row>
    <row r="24" spans="3:20" s="3" customFormat="1" ht="30" customHeight="1" thickTop="1" thickBot="1" x14ac:dyDescent="0.25">
      <c r="C24" s="23" t="s">
        <v>10</v>
      </c>
      <c r="D24" s="24"/>
      <c r="E24" s="24"/>
      <c r="F24" s="24"/>
      <c r="G24" s="24"/>
      <c r="H24" s="25"/>
      <c r="L24" s="23" t="s">
        <v>11</v>
      </c>
      <c r="M24" s="24"/>
      <c r="N24" s="24"/>
      <c r="O24" s="24"/>
      <c r="P24" s="24"/>
      <c r="Q24" s="25"/>
    </row>
    <row r="25" spans="3:20" s="3" customFormat="1" ht="15" customHeight="1" thickTop="1" thickBot="1" x14ac:dyDescent="0.3">
      <c r="C25" s="1"/>
      <c r="D25" s="1"/>
      <c r="E25" s="1"/>
    </row>
    <row r="26" spans="3:20" s="3" customFormat="1" ht="30" customHeight="1" thickTop="1" thickBot="1" x14ac:dyDescent="0.25">
      <c r="C26" s="23" t="s">
        <v>12</v>
      </c>
      <c r="D26" s="24"/>
      <c r="E26" s="24"/>
      <c r="F26" s="24"/>
      <c r="G26" s="24"/>
      <c r="H26" s="25"/>
      <c r="L26" s="23" t="s">
        <v>13</v>
      </c>
      <c r="M26" s="24"/>
      <c r="N26" s="24"/>
      <c r="O26" s="24"/>
      <c r="P26" s="24"/>
      <c r="Q26" s="25"/>
    </row>
    <row r="27" spans="3:20" s="3" customFormat="1" ht="15" customHeight="1" thickTop="1" thickBot="1" x14ac:dyDescent="0.3">
      <c r="C27" s="1"/>
      <c r="D27" s="1"/>
      <c r="E27" s="1"/>
    </row>
    <row r="28" spans="3:20" s="3" customFormat="1" ht="30" customHeight="1" thickTop="1" thickBot="1" x14ac:dyDescent="0.25">
      <c r="C28" s="23" t="s">
        <v>14</v>
      </c>
      <c r="D28" s="24"/>
      <c r="E28" s="24"/>
      <c r="F28" s="24"/>
      <c r="G28" s="24"/>
      <c r="H28" s="25"/>
      <c r="L28" s="23" t="s">
        <v>15</v>
      </c>
      <c r="M28" s="24"/>
      <c r="N28" s="24"/>
      <c r="O28" s="24"/>
      <c r="P28" s="24"/>
      <c r="Q28" s="25"/>
    </row>
    <row r="29" spans="3:20" s="3" customFormat="1" ht="15" customHeight="1" thickTop="1" thickBot="1" x14ac:dyDescent="0.3">
      <c r="C29" s="1"/>
      <c r="D29" s="1"/>
      <c r="E29" s="1"/>
    </row>
    <row r="30" spans="3:20" s="3" customFormat="1" ht="30" customHeight="1" thickTop="1" thickBot="1" x14ac:dyDescent="0.25">
      <c r="C30" s="23" t="s">
        <v>16</v>
      </c>
      <c r="D30" s="24"/>
      <c r="E30" s="24"/>
      <c r="F30" s="24"/>
      <c r="G30" s="24"/>
      <c r="H30" s="25"/>
    </row>
    <row r="31" spans="3:20" s="3" customFormat="1" ht="15" customHeight="1" thickTop="1" x14ac:dyDescent="0.25">
      <c r="C31" s="1"/>
      <c r="D31" s="1"/>
      <c r="E31" s="1"/>
    </row>
    <row r="32" spans="3:20" s="3" customFormat="1" x14ac:dyDescent="0.25">
      <c r="D32" s="1"/>
      <c r="E32" s="1"/>
    </row>
    <row r="33" spans="5:5" s="3" customFormat="1" x14ac:dyDescent="0.25">
      <c r="E33" s="1"/>
    </row>
    <row r="34" spans="5:5" s="3" customFormat="1" x14ac:dyDescent="0.25">
      <c r="E34" s="1"/>
    </row>
    <row r="35" spans="5:5" s="3" customFormat="1" x14ac:dyDescent="0.25">
      <c r="E35" s="1"/>
    </row>
    <row r="36" spans="5:5" s="3" customFormat="1" x14ac:dyDescent="0.25">
      <c r="E36" s="1"/>
    </row>
    <row r="37" spans="5:5" s="3" customFormat="1" x14ac:dyDescent="0.25">
      <c r="E37" s="1"/>
    </row>
    <row r="38" spans="5:5" s="3" customFormat="1" x14ac:dyDescent="0.25">
      <c r="E38" s="1"/>
    </row>
  </sheetData>
  <mergeCells count="18">
    <mergeCell ref="C26:H26"/>
    <mergeCell ref="L26:Q26"/>
    <mergeCell ref="C28:H28"/>
    <mergeCell ref="L28:Q28"/>
    <mergeCell ref="C30:H30"/>
    <mergeCell ref="C20:H20"/>
    <mergeCell ref="L20:Q20"/>
    <mergeCell ref="C22:H22"/>
    <mergeCell ref="L22:Q22"/>
    <mergeCell ref="C24:H24"/>
    <mergeCell ref="L24:Q24"/>
    <mergeCell ref="C18:H18"/>
    <mergeCell ref="L18:Q18"/>
    <mergeCell ref="B9:S9"/>
    <mergeCell ref="C14:H14"/>
    <mergeCell ref="L14:Q14"/>
    <mergeCell ref="C16:H16"/>
    <mergeCell ref="L16:Q16"/>
  </mergeCells>
  <hyperlinks>
    <hyperlink ref="C14:H14" location="Andalucía!A1" display="Andalucía" xr:uid="{00000000-0004-0000-0000-000000000000}"/>
    <hyperlink ref="C16:H16" location="Aragón!A1" display="Aragón" xr:uid="{00000000-0004-0000-0000-000001000000}"/>
    <hyperlink ref="C18:H18" location="Asturias!A1" display="Principado de Asturias" xr:uid="{00000000-0004-0000-0000-000002000000}"/>
    <hyperlink ref="C20:H20" location="'Illes Balears'!A1" display="Balears, Illes" xr:uid="{00000000-0004-0000-0000-000003000000}"/>
    <hyperlink ref="C22:H22" location="Canarias!A1" display="Canarias" xr:uid="{00000000-0004-0000-0000-000004000000}"/>
    <hyperlink ref="C24:H24" location="Cantabria!A1" display="Cantabria" xr:uid="{00000000-0004-0000-0000-000005000000}"/>
    <hyperlink ref="C26:H26" location="'Castilla y León'!A1" display="Castilla y León" xr:uid="{00000000-0004-0000-0000-000006000000}"/>
    <hyperlink ref="C28:H28" location="'Castilla La Mancha'!A1" display="Castilla - La Mancha" xr:uid="{00000000-0004-0000-0000-000007000000}"/>
    <hyperlink ref="C30:H30" location="Cataluña!A1" display="Cataluña" xr:uid="{00000000-0004-0000-0000-000008000000}"/>
    <hyperlink ref="L14:Q14" location="'Com. Valenciana'!A1" display="Com. Valenciana" xr:uid="{00000000-0004-0000-0000-000009000000}"/>
    <hyperlink ref="L16:Q16" location="Extremadura!A1" display="Extremadura" xr:uid="{00000000-0004-0000-0000-00000A000000}"/>
    <hyperlink ref="L18:Q18" location="Galicia!A1" display="Galicia" xr:uid="{00000000-0004-0000-0000-00000B000000}"/>
    <hyperlink ref="L20:Q20" location="'Com. Madrid'!A1" display="Madrid, Comunidad de" xr:uid="{00000000-0004-0000-0000-00000C000000}"/>
    <hyperlink ref="L22:Q22" location="'Región de Murcia'!A1" display="Murcia, Región de" xr:uid="{00000000-0004-0000-0000-00000D000000}"/>
    <hyperlink ref="L24:Q24" location="Navarra!A1" display="Navarra, Comunidad Foral de" xr:uid="{00000000-0004-0000-0000-00000E000000}"/>
    <hyperlink ref="L26:Q26" location="'Pais Vasco'!A1" display="País Vasco" xr:uid="{00000000-0004-0000-0000-00000F000000}"/>
    <hyperlink ref="L28:Q28" location="'La Rioja'!A1" display="Rioja, La" xr:uid="{00000000-0004-0000-0000-000010000000}"/>
  </hyperlinks>
  <pageMargins left="0.7" right="0.7" top="0.75" bottom="0.75" header="0.3" footer="0.3"/>
  <pageSetup paperSize="9" orientation="landscape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N228"/>
  <sheetViews>
    <sheetView workbookViewId="0"/>
  </sheetViews>
  <sheetFormatPr baseColWidth="10" defaultRowHeight="12.75" x14ac:dyDescent="0.2"/>
  <cols>
    <col min="2" max="2" width="56.875" bestFit="1" customWidth="1"/>
    <col min="3" max="4" width="12.5" customWidth="1"/>
    <col min="5" max="5" width="12.75" customWidth="1"/>
    <col min="6" max="6" width="8.75" bestFit="1" customWidth="1"/>
    <col min="7" max="7" width="11.625" customWidth="1"/>
    <col min="8" max="8" width="12.125" customWidth="1"/>
    <col min="9" max="9" width="12.75" customWidth="1"/>
    <col min="10" max="10" width="8.75" bestFit="1" customWidth="1"/>
    <col min="11" max="11" width="11.625" bestFit="1" customWidth="1"/>
    <col min="12" max="12" width="12" bestFit="1" customWidth="1"/>
    <col min="13" max="13" width="12.75" customWidth="1"/>
    <col min="14" max="14" width="9.625" bestFit="1" customWidth="1"/>
  </cols>
  <sheetData>
    <row r="1" spans="1:5" ht="15" thickBot="1" x14ac:dyDescent="0.25">
      <c r="A1" s="5"/>
      <c r="B1" s="5"/>
    </row>
    <row r="2" spans="1:5" ht="15" thickBot="1" x14ac:dyDescent="0.25">
      <c r="A2" s="5"/>
      <c r="B2" s="5"/>
    </row>
    <row r="3" spans="1:5" ht="15" thickBot="1" x14ac:dyDescent="0.25">
      <c r="A3" s="5"/>
      <c r="B3" s="5"/>
    </row>
    <row r="11" spans="1:5" ht="27" customHeight="1" x14ac:dyDescent="0.2">
      <c r="B11" s="20" t="str">
        <f>Portada!B9</f>
        <v>Año 2025</v>
      </c>
    </row>
    <row r="13" spans="1:5" ht="42.75" customHeight="1" thickBot="1" x14ac:dyDescent="0.25">
      <c r="C13" s="8">
        <v>2024</v>
      </c>
      <c r="D13" s="8">
        <v>2025</v>
      </c>
      <c r="E13" s="8" t="s">
        <v>99</v>
      </c>
    </row>
    <row r="14" spans="1:5" ht="20.100000000000001" customHeight="1" thickBot="1" x14ac:dyDescent="0.25">
      <c r="B14" s="4" t="s">
        <v>22</v>
      </c>
      <c r="C14" s="5">
        <v>25489</v>
      </c>
      <c r="D14" s="5">
        <v>25970</v>
      </c>
      <c r="E14" s="6">
        <f>IF(C14&gt;0,(D14-C14)/C14)</f>
        <v>1.8870885480010986E-2</v>
      </c>
    </row>
    <row r="15" spans="1:5" ht="20.100000000000001" customHeight="1" thickBot="1" x14ac:dyDescent="0.25">
      <c r="B15" s="4" t="s">
        <v>17</v>
      </c>
      <c r="C15" s="5">
        <v>24768</v>
      </c>
      <c r="D15" s="5">
        <v>25318</v>
      </c>
      <c r="E15" s="6">
        <f t="shared" ref="E15:E25" si="0">IF(C15&gt;0,(D15-C15)/C15)</f>
        <v>2.2206072351421188E-2</v>
      </c>
    </row>
    <row r="16" spans="1:5" ht="20.100000000000001" customHeight="1" thickBot="1" x14ac:dyDescent="0.25">
      <c r="B16" s="4" t="s">
        <v>18</v>
      </c>
      <c r="C16" s="5">
        <v>13413</v>
      </c>
      <c r="D16" s="5">
        <v>13572</v>
      </c>
      <c r="E16" s="6">
        <f t="shared" si="0"/>
        <v>1.1854171326325207E-2</v>
      </c>
    </row>
    <row r="17" spans="2:5" ht="20.100000000000001" customHeight="1" thickBot="1" x14ac:dyDescent="0.25">
      <c r="B17" s="4" t="s">
        <v>19</v>
      </c>
      <c r="C17" s="5">
        <v>11355</v>
      </c>
      <c r="D17" s="5">
        <v>11746</v>
      </c>
      <c r="E17" s="6">
        <f t="shared" si="0"/>
        <v>3.4434169969176573E-2</v>
      </c>
    </row>
    <row r="18" spans="2:5" ht="20.100000000000001" customHeight="1" thickBot="1" x14ac:dyDescent="0.25">
      <c r="B18" s="4" t="s">
        <v>100</v>
      </c>
      <c r="C18" s="5">
        <v>15</v>
      </c>
      <c r="D18" s="5">
        <v>29</v>
      </c>
      <c r="E18" s="6">
        <f>IF(C18=0,"-",(D18-C18)/C18)</f>
        <v>0.93333333333333335</v>
      </c>
    </row>
    <row r="19" spans="2:5" ht="20.100000000000001" customHeight="1" thickBot="1" x14ac:dyDescent="0.25">
      <c r="B19" s="4" t="s">
        <v>101</v>
      </c>
      <c r="C19" s="5">
        <v>13</v>
      </c>
      <c r="D19" s="5">
        <v>6</v>
      </c>
      <c r="E19" s="6">
        <f>IF(C19=0,"-",(D19-C19)/C19)</f>
        <v>-0.53846153846153844</v>
      </c>
    </row>
    <row r="20" spans="2:5" ht="20.100000000000001" customHeight="1" thickBot="1" x14ac:dyDescent="0.25">
      <c r="B20" s="4" t="s">
        <v>20</v>
      </c>
      <c r="C20" s="6">
        <f>C17/C15</f>
        <v>0.45845445736434109</v>
      </c>
      <c r="D20" s="6">
        <f>D17/D15</f>
        <v>0.4639386997393159</v>
      </c>
      <c r="E20" s="6">
        <f t="shared" si="0"/>
        <v>1.1962458401001838E-2</v>
      </c>
    </row>
    <row r="21" spans="2:5" ht="30" customHeight="1" thickBot="1" x14ac:dyDescent="0.25">
      <c r="B21" s="4" t="s">
        <v>23</v>
      </c>
      <c r="C21" s="5">
        <v>2647</v>
      </c>
      <c r="D21" s="5">
        <v>2719</v>
      </c>
      <c r="E21" s="6">
        <f t="shared" si="0"/>
        <v>2.720060445787684E-2</v>
      </c>
    </row>
    <row r="22" spans="2:5" ht="20.100000000000001" customHeight="1" thickBot="1" x14ac:dyDescent="0.25">
      <c r="B22" s="4" t="s">
        <v>24</v>
      </c>
      <c r="C22" s="5">
        <v>1376</v>
      </c>
      <c r="D22" s="5">
        <v>1368</v>
      </c>
      <c r="E22" s="6">
        <f t="shared" si="0"/>
        <v>-5.8139534883720929E-3</v>
      </c>
    </row>
    <row r="23" spans="2:5" ht="20.100000000000001" customHeight="1" thickBot="1" x14ac:dyDescent="0.25">
      <c r="B23" s="4" t="s">
        <v>25</v>
      </c>
      <c r="C23" s="5">
        <v>1271</v>
      </c>
      <c r="D23" s="5">
        <v>1351</v>
      </c>
      <c r="E23" s="6">
        <f t="shared" si="0"/>
        <v>6.2942564909520063E-2</v>
      </c>
    </row>
    <row r="24" spans="2:5" ht="20.100000000000001" customHeight="1" thickBot="1" x14ac:dyDescent="0.25">
      <c r="B24" s="4" t="s">
        <v>21</v>
      </c>
      <c r="C24" s="6">
        <f>C23/C21</f>
        <v>0.48016622591613145</v>
      </c>
      <c r="D24" s="6">
        <f t="shared" ref="D24" si="1">D23/D21</f>
        <v>0.49687385068039719</v>
      </c>
      <c r="E24" s="6">
        <f t="shared" si="0"/>
        <v>3.47955017710554E-2</v>
      </c>
    </row>
    <row r="25" spans="2:5" ht="20.100000000000001" customHeight="1" thickBot="1" x14ac:dyDescent="0.25">
      <c r="B25" s="7" t="s">
        <v>26</v>
      </c>
      <c r="C25" s="6">
        <v>0.60876979491133532</v>
      </c>
      <c r="D25" s="6">
        <v>0.61491873785002371</v>
      </c>
      <c r="E25" s="6">
        <f t="shared" si="0"/>
        <v>1.0100604514361561E-2</v>
      </c>
    </row>
    <row r="33" spans="2:5" ht="42.75" customHeight="1" thickBot="1" x14ac:dyDescent="0.25">
      <c r="C33" s="8">
        <v>2024</v>
      </c>
      <c r="D33" s="8">
        <v>2025</v>
      </c>
      <c r="E33" s="8" t="s">
        <v>99</v>
      </c>
    </row>
    <row r="34" spans="2:5" ht="20.100000000000001" customHeight="1" thickBot="1" x14ac:dyDescent="0.25">
      <c r="B34" s="4" t="s">
        <v>27</v>
      </c>
      <c r="C34" s="5">
        <v>5750</v>
      </c>
      <c r="D34" s="5">
        <v>5374</v>
      </c>
      <c r="E34" s="6">
        <f>IF(C34&gt;0,(D34-C34)/C34,"-")</f>
        <v>-6.5391304347826085E-2</v>
      </c>
    </row>
    <row r="35" spans="2:5" ht="20.100000000000001" customHeight="1" thickBot="1" x14ac:dyDescent="0.25">
      <c r="B35" s="4" t="s">
        <v>29</v>
      </c>
      <c r="C35" s="5">
        <v>18</v>
      </c>
      <c r="D35" s="5">
        <v>101</v>
      </c>
      <c r="E35" s="6">
        <f t="shared" ref="E35:E37" si="2">IF(C35&gt;0,(D35-C35)/C35,"-")</f>
        <v>4.6111111111111107</v>
      </c>
    </row>
    <row r="36" spans="2:5" ht="20.100000000000001" customHeight="1" thickBot="1" x14ac:dyDescent="0.25">
      <c r="B36" s="4" t="s">
        <v>28</v>
      </c>
      <c r="C36" s="5">
        <v>2766</v>
      </c>
      <c r="D36" s="5">
        <v>2713</v>
      </c>
      <c r="E36" s="6">
        <f t="shared" si="2"/>
        <v>-1.9161243673174257E-2</v>
      </c>
    </row>
    <row r="37" spans="2:5" ht="20.100000000000001" customHeight="1" thickBot="1" x14ac:dyDescent="0.25">
      <c r="B37" s="4" t="s">
        <v>30</v>
      </c>
      <c r="C37" s="5">
        <v>2966</v>
      </c>
      <c r="D37" s="5">
        <v>2560</v>
      </c>
      <c r="E37" s="6">
        <f t="shared" si="2"/>
        <v>-0.13688469318948079</v>
      </c>
    </row>
    <row r="43" spans="2:5" ht="42.75" customHeight="1" thickBot="1" x14ac:dyDescent="0.25">
      <c r="C43" s="8">
        <v>2024</v>
      </c>
      <c r="D43" s="8">
        <v>2025</v>
      </c>
      <c r="E43" s="8" t="s">
        <v>99</v>
      </c>
    </row>
    <row r="44" spans="2:5" ht="20.100000000000001" customHeight="1" thickBot="1" x14ac:dyDescent="0.25">
      <c r="B44" s="4" t="s">
        <v>33</v>
      </c>
      <c r="C44" s="5">
        <v>2235</v>
      </c>
      <c r="D44" s="5">
        <v>2505</v>
      </c>
      <c r="E44" s="6">
        <f>IF(C44&gt;0,(D44-C44)/C44,"-")</f>
        <v>0.12080536912751678</v>
      </c>
    </row>
    <row r="45" spans="2:5" ht="20.100000000000001" customHeight="1" thickBot="1" x14ac:dyDescent="0.25">
      <c r="B45" s="4" t="s">
        <v>34</v>
      </c>
      <c r="C45" s="5">
        <v>253</v>
      </c>
      <c r="D45" s="5">
        <v>239</v>
      </c>
      <c r="E45" s="6">
        <f t="shared" ref="E45:E51" si="3">IF(C45&gt;0,(D45-C45)/C45,"-")</f>
        <v>-5.533596837944664E-2</v>
      </c>
    </row>
    <row r="46" spans="2:5" ht="20.100000000000001" customHeight="1" thickBot="1" x14ac:dyDescent="0.25">
      <c r="B46" s="4" t="s">
        <v>31</v>
      </c>
      <c r="C46" s="5">
        <v>552</v>
      </c>
      <c r="D46" s="5">
        <v>586</v>
      </c>
      <c r="E46" s="6">
        <f t="shared" si="3"/>
        <v>6.1594202898550728E-2</v>
      </c>
    </row>
    <row r="47" spans="2:5" ht="20.100000000000001" customHeight="1" thickBot="1" x14ac:dyDescent="0.25">
      <c r="B47" s="4" t="s">
        <v>32</v>
      </c>
      <c r="C47" s="5">
        <v>9209</v>
      </c>
      <c r="D47" s="5">
        <v>9197</v>
      </c>
      <c r="E47" s="6">
        <f t="shared" si="3"/>
        <v>-1.3030730806819417E-3</v>
      </c>
    </row>
    <row r="48" spans="2:5" ht="20.100000000000001" customHeight="1" thickBot="1" x14ac:dyDescent="0.25">
      <c r="B48" s="4" t="s">
        <v>35</v>
      </c>
      <c r="C48" s="5">
        <v>6846</v>
      </c>
      <c r="D48" s="5">
        <v>6900</v>
      </c>
      <c r="E48" s="6">
        <f t="shared" si="3"/>
        <v>7.8878177037686233E-3</v>
      </c>
    </row>
    <row r="49" spans="2:5" ht="20.100000000000001" customHeight="1" thickBot="1" x14ac:dyDescent="0.25">
      <c r="B49" s="4" t="s">
        <v>67</v>
      </c>
      <c r="C49" s="5">
        <v>3661</v>
      </c>
      <c r="D49" s="5">
        <v>4352</v>
      </c>
      <c r="E49" s="6">
        <f t="shared" si="3"/>
        <v>0.18874624419557498</v>
      </c>
    </row>
    <row r="50" spans="2:5" ht="20.100000000000001" customHeight="1" collapsed="1" thickBot="1" x14ac:dyDescent="0.25">
      <c r="B50" s="4" t="s">
        <v>36</v>
      </c>
      <c r="C50" s="6">
        <f>C44/(C44+C45)</f>
        <v>0.89831189710610937</v>
      </c>
      <c r="D50" s="6">
        <f>D44/(D44+D45)</f>
        <v>0.91290087463556846</v>
      </c>
      <c r="E50" s="6">
        <f t="shared" si="3"/>
        <v>1.6240436730780409E-2</v>
      </c>
    </row>
    <row r="51" spans="2:5" ht="20.100000000000001" customHeight="1" thickBot="1" x14ac:dyDescent="0.25">
      <c r="B51" s="4" t="s">
        <v>37</v>
      </c>
      <c r="C51" s="6">
        <f>C47/(C46+C47)</f>
        <v>0.94344841717037187</v>
      </c>
      <c r="D51" s="6">
        <f t="shared" ref="D51" si="4">D47/(D46+D47)</f>
        <v>0.940100173770827</v>
      </c>
      <c r="E51" s="6">
        <f t="shared" si="3"/>
        <v>-3.5489416682546941E-3</v>
      </c>
    </row>
    <row r="57" spans="2:5" ht="42.75" customHeight="1" thickBot="1" x14ac:dyDescent="0.25">
      <c r="C57" s="8">
        <v>2024</v>
      </c>
      <c r="D57" s="8">
        <v>2025</v>
      </c>
      <c r="E57" s="8" t="s">
        <v>99</v>
      </c>
    </row>
    <row r="58" spans="2:5" ht="20.100000000000001" customHeight="1" thickBot="1" x14ac:dyDescent="0.25">
      <c r="B58" s="4" t="s">
        <v>38</v>
      </c>
      <c r="C58" s="5">
        <v>2493</v>
      </c>
      <c r="D58" s="5">
        <v>2763</v>
      </c>
      <c r="E58" s="6">
        <f>IF(C58&gt;0,(D58-C58)/C58,"-")</f>
        <v>0.10830324909747292</v>
      </c>
    </row>
    <row r="59" spans="2:5" ht="20.100000000000001" customHeight="1" thickBot="1" x14ac:dyDescent="0.25">
      <c r="B59" s="4" t="s">
        <v>41</v>
      </c>
      <c r="C59" s="5">
        <v>1285</v>
      </c>
      <c r="D59" s="5">
        <v>1395</v>
      </c>
      <c r="E59" s="6">
        <f t="shared" ref="E59:E63" si="5">IF(C59&gt;0,(D59-C59)/C59,"-")</f>
        <v>8.5603112840466927E-2</v>
      </c>
    </row>
    <row r="60" spans="2:5" ht="20.100000000000001" customHeight="1" thickBot="1" x14ac:dyDescent="0.25">
      <c r="B60" s="4" t="s">
        <v>42</v>
      </c>
      <c r="C60" s="5">
        <v>954</v>
      </c>
      <c r="D60" s="5">
        <v>1126</v>
      </c>
      <c r="E60" s="6">
        <f t="shared" si="5"/>
        <v>0.18029350104821804</v>
      </c>
    </row>
    <row r="61" spans="2:5" ht="20.100000000000001" customHeight="1" collapsed="1" thickBot="1" x14ac:dyDescent="0.25">
      <c r="B61" s="4" t="s">
        <v>98</v>
      </c>
      <c r="C61" s="6">
        <f>(C59+C60)/C58</f>
        <v>0.89811472121941438</v>
      </c>
      <c r="D61" s="6">
        <f>(D59+D60)/D58</f>
        <v>0.91241404270720228</v>
      </c>
      <c r="E61" s="6">
        <f t="shared" si="5"/>
        <v>1.5921486587340432E-2</v>
      </c>
    </row>
    <row r="62" spans="2:5" ht="20.100000000000001" customHeight="1" thickBot="1" x14ac:dyDescent="0.25">
      <c r="B62" s="4" t="s">
        <v>39</v>
      </c>
      <c r="C62" s="6">
        <v>0.88437715072264278</v>
      </c>
      <c r="D62" s="6">
        <v>0.90879478827361559</v>
      </c>
      <c r="E62" s="6">
        <f t="shared" si="5"/>
        <v>2.7609982382539689E-2</v>
      </c>
    </row>
    <row r="63" spans="2:5" ht="20.100000000000001" customHeight="1" thickBot="1" x14ac:dyDescent="0.25">
      <c r="B63" s="4" t="s">
        <v>40</v>
      </c>
      <c r="C63" s="6">
        <v>0.91730769230769227</v>
      </c>
      <c r="D63" s="6">
        <v>0.91693811074918563</v>
      </c>
      <c r="E63" s="6">
        <f t="shared" si="5"/>
        <v>-4.0289813505964679E-4</v>
      </c>
    </row>
    <row r="64" spans="2:5" ht="15" thickBot="1" x14ac:dyDescent="0.25">
      <c r="E64" s="6"/>
    </row>
    <row r="69" spans="2:5" ht="42.75" customHeight="1" thickBot="1" x14ac:dyDescent="0.25">
      <c r="C69" s="8">
        <v>2024</v>
      </c>
      <c r="D69" s="8">
        <v>2025</v>
      </c>
      <c r="E69" s="8" t="s">
        <v>99</v>
      </c>
    </row>
    <row r="70" spans="2:5" ht="20.100000000000001" customHeight="1" thickBot="1" x14ac:dyDescent="0.25">
      <c r="B70" s="4" t="s">
        <v>44</v>
      </c>
      <c r="C70" s="5">
        <v>32451</v>
      </c>
      <c r="D70" s="5">
        <v>33313</v>
      </c>
      <c r="E70" s="6">
        <f>IF(C70&gt;0,(D70-C70)/C70,"-")</f>
        <v>2.6563125943730549E-2</v>
      </c>
    </row>
    <row r="71" spans="2:5" ht="20.100000000000001" customHeight="1" thickBot="1" x14ac:dyDescent="0.25">
      <c r="B71" s="4" t="s">
        <v>45</v>
      </c>
      <c r="C71" s="5">
        <v>11027</v>
      </c>
      <c r="D71" s="5">
        <v>10552</v>
      </c>
      <c r="E71" s="6">
        <f t="shared" ref="E71:E77" si="6">IF(C71&gt;0,(D71-C71)/C71,"-")</f>
        <v>-4.3076085970798948E-2</v>
      </c>
    </row>
    <row r="72" spans="2:5" ht="20.100000000000001" customHeight="1" thickBot="1" x14ac:dyDescent="0.25">
      <c r="B72" s="4" t="s">
        <v>43</v>
      </c>
      <c r="C72" s="5">
        <v>244</v>
      </c>
      <c r="D72" s="5">
        <v>314</v>
      </c>
      <c r="E72" s="6">
        <f t="shared" si="6"/>
        <v>0.28688524590163933</v>
      </c>
    </row>
    <row r="73" spans="2:5" ht="20.100000000000001" customHeight="1" thickBot="1" x14ac:dyDescent="0.25">
      <c r="B73" s="4" t="s">
        <v>46</v>
      </c>
      <c r="C73" s="5">
        <v>13517</v>
      </c>
      <c r="D73" s="5">
        <v>14584</v>
      </c>
      <c r="E73" s="6">
        <f t="shared" si="6"/>
        <v>7.8937634090404676E-2</v>
      </c>
    </row>
    <row r="74" spans="2:5" ht="20.100000000000001" customHeight="1" thickBot="1" x14ac:dyDescent="0.25">
      <c r="B74" s="4" t="s">
        <v>47</v>
      </c>
      <c r="C74" s="5">
        <v>6968</v>
      </c>
      <c r="D74" s="5">
        <v>7091</v>
      </c>
      <c r="E74" s="6">
        <f t="shared" si="6"/>
        <v>1.7652123995407578E-2</v>
      </c>
    </row>
    <row r="75" spans="2:5" ht="20.100000000000001" customHeight="1" thickBot="1" x14ac:dyDescent="0.25">
      <c r="B75" s="4" t="s">
        <v>48</v>
      </c>
      <c r="C75" s="5">
        <v>663</v>
      </c>
      <c r="D75" s="5">
        <v>730</v>
      </c>
      <c r="E75" s="6">
        <f t="shared" si="6"/>
        <v>0.10105580693815988</v>
      </c>
    </row>
    <row r="76" spans="2:5" ht="20.100000000000001" customHeight="1" thickBot="1" x14ac:dyDescent="0.25">
      <c r="B76" s="4" t="s">
        <v>49</v>
      </c>
      <c r="C76" s="5">
        <v>0</v>
      </c>
      <c r="D76" s="5">
        <v>0</v>
      </c>
      <c r="E76" s="6" t="str">
        <f t="shared" si="6"/>
        <v>-</v>
      </c>
    </row>
    <row r="77" spans="2:5" ht="20.100000000000001" customHeight="1" thickBot="1" x14ac:dyDescent="0.25">
      <c r="B77" s="4" t="s">
        <v>50</v>
      </c>
      <c r="C77" s="5">
        <v>32</v>
      </c>
      <c r="D77" s="5">
        <v>42</v>
      </c>
      <c r="E77" s="6">
        <f t="shared" si="6"/>
        <v>0.3125</v>
      </c>
    </row>
    <row r="89" spans="2:5" ht="42.75" customHeight="1" thickBot="1" x14ac:dyDescent="0.25">
      <c r="C89" s="8">
        <v>2024</v>
      </c>
      <c r="D89" s="8">
        <v>2025</v>
      </c>
      <c r="E89" s="8" t="s">
        <v>99</v>
      </c>
    </row>
    <row r="90" spans="2:5" ht="29.25" thickBot="1" x14ac:dyDescent="0.25">
      <c r="B90" s="4" t="s">
        <v>51</v>
      </c>
      <c r="C90" s="5">
        <v>2075</v>
      </c>
      <c r="D90" s="5">
        <v>2166</v>
      </c>
      <c r="E90" s="6">
        <f>IF(C90&gt;0,(D90-C90)/C90,"-")</f>
        <v>4.3855421686746991E-2</v>
      </c>
    </row>
    <row r="91" spans="2:5" ht="29.25" thickBot="1" x14ac:dyDescent="0.25">
      <c r="B91" s="4" t="s">
        <v>52</v>
      </c>
      <c r="C91" s="5">
        <v>1378</v>
      </c>
      <c r="D91" s="5">
        <v>1315</v>
      </c>
      <c r="E91" s="6">
        <f t="shared" ref="E91:E93" si="7">IF(C91&gt;0,(D91-C91)/C91,"-")</f>
        <v>-4.5718432510885344E-2</v>
      </c>
    </row>
    <row r="92" spans="2:5" ht="29.25" customHeight="1" thickBot="1" x14ac:dyDescent="0.25">
      <c r="B92" s="4" t="s">
        <v>53</v>
      </c>
      <c r="C92" s="5">
        <v>2106</v>
      </c>
      <c r="D92" s="5">
        <v>1937</v>
      </c>
      <c r="E92" s="6">
        <f t="shared" si="7"/>
        <v>-8.0246913580246909E-2</v>
      </c>
    </row>
    <row r="93" spans="2:5" ht="29.25" customHeight="1" thickBot="1" x14ac:dyDescent="0.25">
      <c r="B93" s="4" t="s">
        <v>54</v>
      </c>
      <c r="C93" s="6">
        <f>(C90+C91)/(C90+C91+C92)</f>
        <v>0.62115488397193741</v>
      </c>
      <c r="D93" s="6">
        <f>(D90+D91)/(D90+D91+D92)</f>
        <v>0.64248800295311925</v>
      </c>
      <c r="E93" s="6">
        <f t="shared" si="7"/>
        <v>3.4344282773353565E-2</v>
      </c>
    </row>
    <row r="99" spans="2:5" ht="42.75" customHeight="1" thickBot="1" x14ac:dyDescent="0.25">
      <c r="C99" s="8">
        <v>2024</v>
      </c>
      <c r="D99" s="8">
        <v>2025</v>
      </c>
      <c r="E99" s="8" t="s">
        <v>99</v>
      </c>
    </row>
    <row r="100" spans="2:5" ht="20.100000000000001" customHeight="1" thickBot="1" x14ac:dyDescent="0.25">
      <c r="B100" s="4" t="s">
        <v>38</v>
      </c>
      <c r="C100" s="5">
        <v>5604</v>
      </c>
      <c r="D100" s="5">
        <v>5577</v>
      </c>
      <c r="E100" s="6">
        <f>IF(C100&gt;0,(D100-C100)/C100,"-")</f>
        <v>-4.8179871520342612E-3</v>
      </c>
    </row>
    <row r="101" spans="2:5" ht="20.100000000000001" customHeight="1" thickBot="1" x14ac:dyDescent="0.25">
      <c r="B101" s="4" t="s">
        <v>41</v>
      </c>
      <c r="C101" s="5">
        <v>1955</v>
      </c>
      <c r="D101" s="5">
        <v>1853</v>
      </c>
      <c r="E101" s="6">
        <f t="shared" ref="E101:E105" si="8">IF(C101&gt;0,(D101-C101)/C101,"-")</f>
        <v>-5.2173913043478258E-2</v>
      </c>
    </row>
    <row r="102" spans="2:5" ht="20.100000000000001" customHeight="1" thickBot="1" x14ac:dyDescent="0.25">
      <c r="B102" s="4" t="s">
        <v>42</v>
      </c>
      <c r="C102" s="5">
        <v>1508</v>
      </c>
      <c r="D102" s="5">
        <v>1641</v>
      </c>
      <c r="E102" s="6">
        <f t="shared" si="8"/>
        <v>8.8196286472148541E-2</v>
      </c>
    </row>
    <row r="103" spans="2:5" ht="20.100000000000001" customHeight="1" thickBot="1" x14ac:dyDescent="0.25">
      <c r="B103" s="4" t="s">
        <v>98</v>
      </c>
      <c r="C103" s="6">
        <f>(C101+C102)/C100</f>
        <v>0.61795146324054251</v>
      </c>
      <c r="D103" s="6">
        <f>(D101+D102)/D100</f>
        <v>0.6265017034247804</v>
      </c>
      <c r="E103" s="6">
        <f t="shared" si="8"/>
        <v>1.3836426795399691E-2</v>
      </c>
    </row>
    <row r="104" spans="2:5" ht="20.100000000000001" customHeight="1" thickBot="1" x14ac:dyDescent="0.25">
      <c r="B104" s="4" t="s">
        <v>39</v>
      </c>
      <c r="C104" s="6">
        <v>0.61227685562167244</v>
      </c>
      <c r="D104" s="6">
        <v>0.59371996155078499</v>
      </c>
      <c r="E104" s="6">
        <f t="shared" si="8"/>
        <v>-3.0308011646211577E-2</v>
      </c>
    </row>
    <row r="105" spans="2:5" ht="20.100000000000001" customHeight="1" thickBot="1" x14ac:dyDescent="0.25">
      <c r="B105" s="4" t="s">
        <v>40</v>
      </c>
      <c r="C105" s="6">
        <v>0.62546661136457904</v>
      </c>
      <c r="D105" s="6">
        <v>0.66815960912052119</v>
      </c>
      <c r="E105" s="6">
        <f t="shared" si="8"/>
        <v>6.8257836597862415E-2</v>
      </c>
    </row>
    <row r="111" spans="2:5" ht="42.75" customHeight="1" thickBot="1" x14ac:dyDescent="0.25">
      <c r="C111" s="8">
        <v>2024</v>
      </c>
      <c r="D111" s="8">
        <v>2025</v>
      </c>
      <c r="E111" s="8" t="s">
        <v>99</v>
      </c>
    </row>
    <row r="112" spans="2:5" ht="15" thickBot="1" x14ac:dyDescent="0.25">
      <c r="B112" s="4" t="s">
        <v>55</v>
      </c>
      <c r="C112" s="5">
        <v>5777</v>
      </c>
      <c r="D112" s="5">
        <v>5798</v>
      </c>
      <c r="E112" s="6">
        <f>IF(C112&gt;0,(D112-C112)/C112,"-")</f>
        <v>3.6351047256361433E-3</v>
      </c>
    </row>
    <row r="113" spans="2:14" ht="15" thickBot="1" x14ac:dyDescent="0.25">
      <c r="B113" s="4" t="s">
        <v>56</v>
      </c>
      <c r="C113" s="5">
        <v>2467</v>
      </c>
      <c r="D113" s="5">
        <v>2637</v>
      </c>
      <c r="E113" s="6">
        <f t="shared" ref="E113:E114" si="9">IF(C113&gt;0,(D113-C113)/C113,"-")</f>
        <v>6.8909606809890556E-2</v>
      </c>
    </row>
    <row r="114" spans="2:14" ht="15" thickBot="1" x14ac:dyDescent="0.25">
      <c r="B114" s="4" t="s">
        <v>57</v>
      </c>
      <c r="C114" s="5">
        <v>3310</v>
      </c>
      <c r="D114" s="5">
        <v>3161</v>
      </c>
      <c r="E114" s="6">
        <f t="shared" si="9"/>
        <v>-4.501510574018127E-2</v>
      </c>
    </row>
    <row r="116" spans="2:14" x14ac:dyDescent="0.2">
      <c r="B116" s="9"/>
      <c r="C116" s="9"/>
      <c r="D116" s="9"/>
      <c r="E116" s="9"/>
      <c r="F116" s="9"/>
      <c r="G116" s="9"/>
      <c r="H116" s="9"/>
      <c r="I116" s="9"/>
      <c r="J116" s="9"/>
    </row>
    <row r="126" spans="2:14" ht="26.25" customHeight="1" thickBot="1" x14ac:dyDescent="0.25">
      <c r="C126" s="27">
        <v>2024</v>
      </c>
      <c r="D126" s="28"/>
      <c r="E126" s="28"/>
      <c r="F126" s="29"/>
      <c r="G126" s="27">
        <v>2025</v>
      </c>
      <c r="H126" s="28"/>
      <c r="I126" s="28"/>
      <c r="J126" s="29"/>
      <c r="K126" s="30" t="s">
        <v>58</v>
      </c>
      <c r="L126" s="31"/>
      <c r="M126" s="31"/>
      <c r="N126" s="31"/>
    </row>
    <row r="127" spans="2:14" ht="29.25" customHeight="1" thickBot="1" x14ac:dyDescent="0.25">
      <c r="C127" s="11" t="s">
        <v>59</v>
      </c>
      <c r="D127" s="12" t="s">
        <v>60</v>
      </c>
      <c r="E127" s="12" t="s">
        <v>61</v>
      </c>
      <c r="F127" s="12" t="s">
        <v>62</v>
      </c>
      <c r="G127" s="11" t="s">
        <v>59</v>
      </c>
      <c r="H127" s="12" t="s">
        <v>60</v>
      </c>
      <c r="I127" s="12" t="s">
        <v>61</v>
      </c>
      <c r="J127" s="12" t="s">
        <v>62</v>
      </c>
      <c r="K127" s="11" t="s">
        <v>59</v>
      </c>
      <c r="L127" s="12" t="s">
        <v>60</v>
      </c>
      <c r="M127" s="12" t="s">
        <v>61</v>
      </c>
      <c r="N127" s="12" t="s">
        <v>62</v>
      </c>
    </row>
    <row r="128" spans="2:14" ht="15" thickBot="1" x14ac:dyDescent="0.25">
      <c r="B128" s="4" t="s">
        <v>63</v>
      </c>
      <c r="C128" s="10">
        <v>42</v>
      </c>
      <c r="D128" s="10">
        <v>23</v>
      </c>
      <c r="E128" s="10">
        <v>26</v>
      </c>
      <c r="F128" s="10">
        <v>91</v>
      </c>
      <c r="G128" s="10">
        <v>50</v>
      </c>
      <c r="H128" s="10">
        <v>14</v>
      </c>
      <c r="I128" s="10">
        <v>26</v>
      </c>
      <c r="J128" s="10">
        <v>90</v>
      </c>
      <c r="K128" s="6">
        <f>IF(C128=0,"-",(G128-C128)/C128)</f>
        <v>0.19047619047619047</v>
      </c>
      <c r="L128" s="6">
        <f t="shared" ref="L128:N133" si="10">IF(D128=0,"-",(H128-D128)/D128)</f>
        <v>-0.39130434782608697</v>
      </c>
      <c r="M128" s="6">
        <f t="shared" si="10"/>
        <v>0</v>
      </c>
      <c r="N128" s="6">
        <f t="shared" si="10"/>
        <v>-1.098901098901099E-2</v>
      </c>
    </row>
    <row r="129" spans="2:14" ht="15" thickBot="1" x14ac:dyDescent="0.25">
      <c r="B129" s="4" t="s">
        <v>64</v>
      </c>
      <c r="C129" s="10">
        <v>12</v>
      </c>
      <c r="D129" s="10">
        <v>3</v>
      </c>
      <c r="E129" s="10">
        <v>0</v>
      </c>
      <c r="F129" s="10">
        <v>15</v>
      </c>
      <c r="G129" s="10">
        <v>23</v>
      </c>
      <c r="H129" s="10">
        <v>1</v>
      </c>
      <c r="I129" s="10">
        <v>1</v>
      </c>
      <c r="J129" s="10">
        <v>25</v>
      </c>
      <c r="K129" s="6">
        <f t="shared" ref="K129:K133" si="11">IF(C129=0,"-",(G129-C129)/C129)</f>
        <v>0.91666666666666663</v>
      </c>
      <c r="L129" s="6">
        <f t="shared" si="10"/>
        <v>-0.66666666666666663</v>
      </c>
      <c r="M129" s="6" t="str">
        <f t="shared" si="10"/>
        <v>-</v>
      </c>
      <c r="N129" s="6">
        <f t="shared" si="10"/>
        <v>0.66666666666666663</v>
      </c>
    </row>
    <row r="130" spans="2:14" ht="15" thickBot="1" x14ac:dyDescent="0.25">
      <c r="B130" s="4" t="s">
        <v>65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6" t="str">
        <f t="shared" si="11"/>
        <v>-</v>
      </c>
      <c r="L130" s="6" t="str">
        <f t="shared" si="10"/>
        <v>-</v>
      </c>
      <c r="M130" s="6" t="str">
        <f t="shared" si="10"/>
        <v>-</v>
      </c>
      <c r="N130" s="6" t="str">
        <f t="shared" si="10"/>
        <v>-</v>
      </c>
    </row>
    <row r="131" spans="2:14" ht="15" thickBot="1" x14ac:dyDescent="0.25">
      <c r="B131" s="7" t="s">
        <v>66</v>
      </c>
      <c r="C131" s="10">
        <v>6</v>
      </c>
      <c r="D131" s="10">
        <v>0</v>
      </c>
      <c r="E131" s="10">
        <v>0</v>
      </c>
      <c r="F131" s="10">
        <v>6</v>
      </c>
      <c r="G131" s="10">
        <v>26</v>
      </c>
      <c r="H131" s="10">
        <v>0</v>
      </c>
      <c r="I131" s="10">
        <v>0</v>
      </c>
      <c r="J131" s="10">
        <v>26</v>
      </c>
      <c r="K131" s="6">
        <f t="shared" si="11"/>
        <v>3.3333333333333335</v>
      </c>
      <c r="L131" s="6" t="str">
        <f t="shared" si="10"/>
        <v>-</v>
      </c>
      <c r="M131" s="6" t="str">
        <f t="shared" si="10"/>
        <v>-</v>
      </c>
      <c r="N131" s="6">
        <f t="shared" si="10"/>
        <v>3.3333333333333335</v>
      </c>
    </row>
    <row r="132" spans="2:14" ht="15" thickBot="1" x14ac:dyDescent="0.25">
      <c r="B132" s="4" t="s">
        <v>67</v>
      </c>
      <c r="C132" s="10">
        <v>13</v>
      </c>
      <c r="D132" s="10">
        <v>7</v>
      </c>
      <c r="E132" s="10">
        <v>0</v>
      </c>
      <c r="F132" s="10">
        <v>20</v>
      </c>
      <c r="G132" s="10">
        <v>38</v>
      </c>
      <c r="H132" s="10">
        <v>8</v>
      </c>
      <c r="I132" s="10">
        <v>0</v>
      </c>
      <c r="J132" s="10">
        <v>46</v>
      </c>
      <c r="K132" s="6">
        <f t="shared" si="11"/>
        <v>1.9230769230769231</v>
      </c>
      <c r="L132" s="6">
        <f t="shared" si="10"/>
        <v>0.14285714285714285</v>
      </c>
      <c r="M132" s="6" t="str">
        <f t="shared" si="10"/>
        <v>-</v>
      </c>
      <c r="N132" s="6">
        <f t="shared" si="10"/>
        <v>1.3</v>
      </c>
    </row>
    <row r="133" spans="2:14" ht="15" thickBot="1" x14ac:dyDescent="0.25">
      <c r="B133" s="4" t="s">
        <v>68</v>
      </c>
      <c r="C133" s="10">
        <v>73</v>
      </c>
      <c r="D133" s="10">
        <v>33</v>
      </c>
      <c r="E133" s="10">
        <v>26</v>
      </c>
      <c r="F133" s="10">
        <v>132</v>
      </c>
      <c r="G133" s="10">
        <v>137</v>
      </c>
      <c r="H133" s="10">
        <v>23</v>
      </c>
      <c r="I133" s="10">
        <v>27</v>
      </c>
      <c r="J133" s="10">
        <v>187</v>
      </c>
      <c r="K133" s="6">
        <f t="shared" si="11"/>
        <v>0.87671232876712324</v>
      </c>
      <c r="L133" s="6">
        <f t="shared" si="10"/>
        <v>-0.30303030303030304</v>
      </c>
      <c r="M133" s="6">
        <f t="shared" si="10"/>
        <v>3.8461538461538464E-2</v>
      </c>
      <c r="N133" s="6">
        <f t="shared" si="10"/>
        <v>0.41666666666666669</v>
      </c>
    </row>
    <row r="134" spans="2:14" ht="15" thickBot="1" x14ac:dyDescent="0.25">
      <c r="B134" s="4" t="s">
        <v>36</v>
      </c>
      <c r="C134" s="6">
        <f>IF(C128=0,"-",C128/(C128+C129))</f>
        <v>0.77777777777777779</v>
      </c>
      <c r="D134" s="6">
        <f>IF(D128=0,"-",D128/(D128+D129))</f>
        <v>0.88461538461538458</v>
      </c>
      <c r="E134" s="6">
        <f t="shared" ref="E134:J134" si="12">IF(E128=0,"-",E128/(E128+E129))</f>
        <v>1</v>
      </c>
      <c r="F134" s="6">
        <f t="shared" si="12"/>
        <v>0.85849056603773588</v>
      </c>
      <c r="G134" s="6">
        <f t="shared" si="12"/>
        <v>0.68493150684931503</v>
      </c>
      <c r="H134" s="6">
        <f t="shared" si="12"/>
        <v>0.93333333333333335</v>
      </c>
      <c r="I134" s="6">
        <f t="shared" si="12"/>
        <v>0.96296296296296291</v>
      </c>
      <c r="J134" s="6">
        <f t="shared" si="12"/>
        <v>0.78260869565217395</v>
      </c>
      <c r="K134" s="6">
        <f>IF(OR(C134="-",G134="-"),"-",(G134-C134)/C134)</f>
        <v>-0.11937377690802355</v>
      </c>
      <c r="L134" s="6">
        <f t="shared" ref="L134:N135" si="13">IF(OR(D134="-",H134="-"),"-",(H134-D134)/D134)</f>
        <v>5.5072463768115996E-2</v>
      </c>
      <c r="M134" s="6">
        <f t="shared" si="13"/>
        <v>-3.703703703703709E-2</v>
      </c>
      <c r="N134" s="6">
        <f t="shared" si="13"/>
        <v>-8.8389870998566641E-2</v>
      </c>
    </row>
    <row r="135" spans="2:14" ht="15" thickBot="1" x14ac:dyDescent="0.25">
      <c r="B135" s="4" t="s">
        <v>37</v>
      </c>
      <c r="C135" s="6">
        <f>IF(C131=0,"-",C131/(C130+C131))</f>
        <v>1</v>
      </c>
      <c r="D135" s="6" t="str">
        <f t="shared" ref="D135:J135" si="14">IF(D131=0,"-",D131/(D130+D131))</f>
        <v>-</v>
      </c>
      <c r="E135" s="6" t="str">
        <f t="shared" si="14"/>
        <v>-</v>
      </c>
      <c r="F135" s="6">
        <f t="shared" si="14"/>
        <v>1</v>
      </c>
      <c r="G135" s="6">
        <f t="shared" si="14"/>
        <v>1</v>
      </c>
      <c r="H135" s="6" t="str">
        <f t="shared" si="14"/>
        <v>-</v>
      </c>
      <c r="I135" s="6" t="str">
        <f t="shared" si="14"/>
        <v>-</v>
      </c>
      <c r="J135" s="6">
        <f t="shared" si="14"/>
        <v>1</v>
      </c>
      <c r="K135" s="6">
        <f>IF(OR(C135="-",G135="-"),"-",(G135-C135)/C135)</f>
        <v>0</v>
      </c>
      <c r="L135" s="6" t="str">
        <f t="shared" si="13"/>
        <v>-</v>
      </c>
      <c r="M135" s="6" t="str">
        <f t="shared" si="13"/>
        <v>-</v>
      </c>
      <c r="N135" s="6">
        <f t="shared" si="13"/>
        <v>0</v>
      </c>
    </row>
    <row r="136" spans="2:14" x14ac:dyDescent="0.2">
      <c r="C136" s="13"/>
    </row>
    <row r="137" spans="2:14" x14ac:dyDescent="0.2">
      <c r="C137" s="13"/>
      <c r="M137" s="14"/>
    </row>
    <row r="138" spans="2:14" x14ac:dyDescent="0.2">
      <c r="C138" s="13"/>
    </row>
    <row r="141" spans="2:14" ht="29.25" customHeight="1" thickBot="1" x14ac:dyDescent="0.25">
      <c r="C141" s="27">
        <v>2024</v>
      </c>
      <c r="D141" s="28"/>
      <c r="E141" s="28"/>
      <c r="F141" s="29"/>
      <c r="G141" s="27">
        <v>2025</v>
      </c>
      <c r="H141" s="28"/>
      <c r="I141" s="28"/>
      <c r="J141" s="29"/>
      <c r="K141" s="30" t="s">
        <v>58</v>
      </c>
      <c r="L141" s="31"/>
      <c r="M141" s="31"/>
      <c r="N141" s="31"/>
    </row>
    <row r="142" spans="2:14" ht="57.75" customHeight="1" thickBot="1" x14ac:dyDescent="0.25">
      <c r="C142" s="12" t="s">
        <v>60</v>
      </c>
      <c r="D142" s="12" t="s">
        <v>70</v>
      </c>
      <c r="E142" s="12" t="s">
        <v>69</v>
      </c>
      <c r="F142" s="12" t="s">
        <v>62</v>
      </c>
      <c r="G142" s="12" t="s">
        <v>60</v>
      </c>
      <c r="H142" s="12" t="s">
        <v>70</v>
      </c>
      <c r="I142" s="12" t="s">
        <v>69</v>
      </c>
      <c r="J142" s="12" t="s">
        <v>62</v>
      </c>
      <c r="K142" s="12" t="s">
        <v>60</v>
      </c>
      <c r="L142" s="12" t="s">
        <v>70</v>
      </c>
      <c r="M142" s="12" t="s">
        <v>69</v>
      </c>
      <c r="N142" s="12" t="s">
        <v>62</v>
      </c>
    </row>
    <row r="143" spans="2:14" ht="15" thickBot="1" x14ac:dyDescent="0.25">
      <c r="B143" s="4" t="s">
        <v>71</v>
      </c>
      <c r="C143" s="10">
        <v>256</v>
      </c>
      <c r="D143" s="10">
        <v>0</v>
      </c>
      <c r="E143" s="10">
        <v>8</v>
      </c>
      <c r="F143" s="10">
        <v>264</v>
      </c>
      <c r="G143" s="10">
        <v>303</v>
      </c>
      <c r="H143" s="10">
        <v>0</v>
      </c>
      <c r="I143" s="10">
        <v>18</v>
      </c>
      <c r="J143" s="10">
        <v>321</v>
      </c>
      <c r="K143" s="6">
        <f>IF(C143=0,"-",(G143-C143)/C143)</f>
        <v>0.18359375</v>
      </c>
      <c r="L143" s="6" t="str">
        <f t="shared" ref="L143:N147" si="15">IF(D143=0,"-",(H143-D143)/D143)</f>
        <v>-</v>
      </c>
      <c r="M143" s="6">
        <f t="shared" si="15"/>
        <v>1.25</v>
      </c>
      <c r="N143" s="6">
        <f t="shared" si="15"/>
        <v>0.21590909090909091</v>
      </c>
    </row>
    <row r="144" spans="2:14" ht="15" thickBot="1" x14ac:dyDescent="0.25">
      <c r="B144" s="4" t="s">
        <v>72</v>
      </c>
      <c r="C144" s="10">
        <v>142</v>
      </c>
      <c r="D144" s="10">
        <v>0</v>
      </c>
      <c r="E144" s="10">
        <v>10</v>
      </c>
      <c r="F144" s="10">
        <v>152</v>
      </c>
      <c r="G144" s="10">
        <v>111</v>
      </c>
      <c r="H144" s="10">
        <v>0</v>
      </c>
      <c r="I144" s="10">
        <v>9</v>
      </c>
      <c r="J144" s="10">
        <v>120</v>
      </c>
      <c r="K144" s="6">
        <f t="shared" ref="K144:K147" si="16">IF(C144=0,"-",(G144-C144)/C144)</f>
        <v>-0.21830985915492956</v>
      </c>
      <c r="L144" s="6" t="str">
        <f t="shared" si="15"/>
        <v>-</v>
      </c>
      <c r="M144" s="6">
        <f t="shared" si="15"/>
        <v>-0.1</v>
      </c>
      <c r="N144" s="6">
        <f t="shared" si="15"/>
        <v>-0.21052631578947367</v>
      </c>
    </row>
    <row r="145" spans="2:14" ht="15" thickBot="1" x14ac:dyDescent="0.25">
      <c r="B145" s="4" t="s">
        <v>73</v>
      </c>
      <c r="C145" s="10">
        <v>867</v>
      </c>
      <c r="D145" s="10">
        <v>0</v>
      </c>
      <c r="E145" s="10">
        <v>30</v>
      </c>
      <c r="F145" s="10">
        <v>897</v>
      </c>
      <c r="G145" s="10">
        <v>796</v>
      </c>
      <c r="H145" s="10">
        <v>0</v>
      </c>
      <c r="I145" s="10">
        <v>43</v>
      </c>
      <c r="J145" s="10">
        <v>839</v>
      </c>
      <c r="K145" s="6">
        <f t="shared" si="16"/>
        <v>-8.1891580161476352E-2</v>
      </c>
      <c r="L145" s="6" t="str">
        <f t="shared" si="15"/>
        <v>-</v>
      </c>
      <c r="M145" s="6">
        <f t="shared" si="15"/>
        <v>0.43333333333333335</v>
      </c>
      <c r="N145" s="6">
        <f t="shared" si="15"/>
        <v>-6.4659977703455968E-2</v>
      </c>
    </row>
    <row r="146" spans="2:14" ht="15" thickBot="1" x14ac:dyDescent="0.25">
      <c r="B146" s="4" t="s">
        <v>74</v>
      </c>
      <c r="C146" s="10">
        <v>322</v>
      </c>
      <c r="D146" s="10">
        <v>0</v>
      </c>
      <c r="E146" s="10">
        <v>36</v>
      </c>
      <c r="F146" s="10">
        <v>358</v>
      </c>
      <c r="G146" s="10">
        <v>322</v>
      </c>
      <c r="H146" s="10">
        <v>0</v>
      </c>
      <c r="I146" s="10">
        <v>16</v>
      </c>
      <c r="J146" s="10">
        <v>338</v>
      </c>
      <c r="K146" s="6">
        <f t="shared" si="16"/>
        <v>0</v>
      </c>
      <c r="L146" s="6" t="str">
        <f t="shared" si="15"/>
        <v>-</v>
      </c>
      <c r="M146" s="6">
        <f t="shared" si="15"/>
        <v>-0.55555555555555558</v>
      </c>
      <c r="N146" s="6">
        <f t="shared" si="15"/>
        <v>-5.5865921787709494E-2</v>
      </c>
    </row>
    <row r="147" spans="2:14" ht="15" thickBot="1" x14ac:dyDescent="0.25">
      <c r="B147" s="4" t="s">
        <v>75</v>
      </c>
      <c r="C147" s="10">
        <v>55</v>
      </c>
      <c r="D147" s="10">
        <v>0</v>
      </c>
      <c r="E147" s="10">
        <v>13</v>
      </c>
      <c r="F147" s="10">
        <v>68</v>
      </c>
      <c r="G147" s="10">
        <v>47</v>
      </c>
      <c r="H147" s="10">
        <v>0</v>
      </c>
      <c r="I147" s="10">
        <v>13</v>
      </c>
      <c r="J147" s="10">
        <v>60</v>
      </c>
      <c r="K147" s="6">
        <f t="shared" si="16"/>
        <v>-0.14545454545454545</v>
      </c>
      <c r="L147" s="6" t="str">
        <f t="shared" si="15"/>
        <v>-</v>
      </c>
      <c r="M147" s="6">
        <f t="shared" si="15"/>
        <v>0</v>
      </c>
      <c r="N147" s="6">
        <f t="shared" si="15"/>
        <v>-0.11764705882352941</v>
      </c>
    </row>
    <row r="148" spans="2:14" ht="15" thickBot="1" x14ac:dyDescent="0.25">
      <c r="B148" s="7" t="s">
        <v>68</v>
      </c>
      <c r="C148" s="10">
        <v>1642</v>
      </c>
      <c r="D148" s="10">
        <v>0</v>
      </c>
      <c r="E148" s="10">
        <v>97</v>
      </c>
      <c r="F148" s="10">
        <v>1739</v>
      </c>
      <c r="G148" s="10">
        <v>1579</v>
      </c>
      <c r="H148" s="10">
        <v>0</v>
      </c>
      <c r="I148" s="10">
        <v>99</v>
      </c>
      <c r="J148" s="10">
        <v>1678</v>
      </c>
      <c r="K148" s="6">
        <f t="shared" ref="K148" si="17">IF(C148=0,"-",(G148-C148)/C148)</f>
        <v>-3.8367844092570033E-2</v>
      </c>
      <c r="L148" s="6" t="str">
        <f t="shared" ref="L148" si="18">IF(D148=0,"-",(H148-D148)/D148)</f>
        <v>-</v>
      </c>
      <c r="M148" s="6">
        <f t="shared" ref="M148" si="19">IF(E148=0,"-",(I148-E148)/E148)</f>
        <v>2.0618556701030927E-2</v>
      </c>
      <c r="N148" s="6">
        <f t="shared" ref="N148" si="20">IF(F148=0,"-",(J148-F148)/F148)</f>
        <v>-3.5077630822311676E-2</v>
      </c>
    </row>
    <row r="149" spans="2:14" ht="29.25" thickBot="1" x14ac:dyDescent="0.25">
      <c r="B149" s="7" t="s">
        <v>76</v>
      </c>
      <c r="C149" s="6">
        <f t="shared" ref="C149:J150" si="21">IF(C143=0,"-",(C143/(C143+C145)))</f>
        <v>0.22796081923419412</v>
      </c>
      <c r="D149" s="6" t="str">
        <f t="shared" si="21"/>
        <v>-</v>
      </c>
      <c r="E149" s="6">
        <f t="shared" si="21"/>
        <v>0.21052631578947367</v>
      </c>
      <c r="F149" s="6">
        <f t="shared" si="21"/>
        <v>0.22739018087855298</v>
      </c>
      <c r="G149" s="6">
        <f t="shared" si="21"/>
        <v>0.27570518653321202</v>
      </c>
      <c r="H149" s="6" t="str">
        <f t="shared" si="21"/>
        <v>-</v>
      </c>
      <c r="I149" s="6">
        <f t="shared" si="21"/>
        <v>0.29508196721311475</v>
      </c>
      <c r="J149" s="6">
        <f t="shared" si="21"/>
        <v>0.27672413793103451</v>
      </c>
      <c r="K149" s="6">
        <f>IF(OR(C149="-",G149="-"),"-",(G149-C149)/C149)</f>
        <v>0.20944111123748871</v>
      </c>
      <c r="L149" s="6" t="str">
        <f t="shared" ref="L149:N150" si="22">IF(OR(D149="-",H149="-"),"-",(H149-D149)/D149)</f>
        <v>-</v>
      </c>
      <c r="M149" s="6">
        <f t="shared" si="22"/>
        <v>0.40163934426229514</v>
      </c>
      <c r="N149" s="6">
        <f t="shared" si="22"/>
        <v>0.216957288401254</v>
      </c>
    </row>
    <row r="150" spans="2:14" ht="29.25" thickBot="1" x14ac:dyDescent="0.25">
      <c r="B150" s="7" t="s">
        <v>77</v>
      </c>
      <c r="C150" s="6">
        <f t="shared" si="21"/>
        <v>0.30603448275862066</v>
      </c>
      <c r="D150" s="6" t="str">
        <f t="shared" si="21"/>
        <v>-</v>
      </c>
      <c r="E150" s="6">
        <f t="shared" si="21"/>
        <v>0.21739130434782608</v>
      </c>
      <c r="F150" s="6">
        <f t="shared" si="21"/>
        <v>0.29803921568627451</v>
      </c>
      <c r="G150" s="6">
        <f t="shared" si="21"/>
        <v>0.25635103926096997</v>
      </c>
      <c r="H150" s="6" t="str">
        <f t="shared" si="21"/>
        <v>-</v>
      </c>
      <c r="I150" s="6">
        <f t="shared" si="21"/>
        <v>0.36</v>
      </c>
      <c r="J150" s="6">
        <f t="shared" si="21"/>
        <v>0.26200873362445415</v>
      </c>
      <c r="K150" s="6">
        <f>IF(OR(C150="-",G150="-"),"-",(G150-C150)/C150)</f>
        <v>-0.16234589987964734</v>
      </c>
      <c r="L150" s="6" t="str">
        <f t="shared" si="22"/>
        <v>-</v>
      </c>
      <c r="M150" s="6">
        <f t="shared" si="22"/>
        <v>0.65600000000000003</v>
      </c>
      <c r="N150" s="6">
        <f t="shared" si="22"/>
        <v>-0.12089174902321304</v>
      </c>
    </row>
    <row r="151" spans="2:14" ht="14.25" x14ac:dyDescent="0.2">
      <c r="B151" s="7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</row>
    <row r="154" spans="2:14" ht="14.25" x14ac:dyDescent="0.2">
      <c r="B154" s="7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</row>
    <row r="155" spans="2:14" ht="14.25" x14ac:dyDescent="0.2">
      <c r="B155" s="7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</row>
    <row r="156" spans="2:14" ht="29.25" customHeight="1" thickBot="1" x14ac:dyDescent="0.25">
      <c r="B156" s="7"/>
      <c r="C156" s="8">
        <v>2024</v>
      </c>
      <c r="D156" s="8">
        <v>2025</v>
      </c>
      <c r="E156" s="8" t="s">
        <v>99</v>
      </c>
    </row>
    <row r="157" spans="2:14" ht="15" thickBot="1" x14ac:dyDescent="0.25">
      <c r="B157" s="4" t="s">
        <v>94</v>
      </c>
      <c r="C157" s="19">
        <v>1199</v>
      </c>
      <c r="D157" s="19">
        <v>1117</v>
      </c>
      <c r="E157" s="18">
        <f>IF(C157=0,"-",(D157-C157)/C157)</f>
        <v>-6.8390325271059219E-2</v>
      </c>
      <c r="F157" s="18"/>
      <c r="G157" s="18"/>
      <c r="H157" s="18"/>
      <c r="I157" s="18"/>
      <c r="J157" s="18"/>
      <c r="K157" s="18"/>
      <c r="L157" s="18"/>
      <c r="M157" s="18"/>
      <c r="N157" s="18"/>
    </row>
    <row r="158" spans="2:14" ht="15" thickBot="1" x14ac:dyDescent="0.25">
      <c r="B158" s="4" t="s">
        <v>95</v>
      </c>
      <c r="C158" s="19">
        <v>366</v>
      </c>
      <c r="D158" s="19">
        <v>403</v>
      </c>
      <c r="E158" s="18">
        <f t="shared" ref="E158:E159" si="23">IF(C158=0,"-",(D158-C158)/C158)</f>
        <v>0.10109289617486339</v>
      </c>
      <c r="F158" s="18"/>
      <c r="G158" s="18"/>
      <c r="H158" s="18"/>
      <c r="I158" s="18"/>
      <c r="J158" s="18"/>
      <c r="K158" s="18"/>
      <c r="L158" s="18"/>
      <c r="M158" s="18"/>
      <c r="N158" s="18"/>
    </row>
    <row r="159" spans="2:14" ht="15" thickBot="1" x14ac:dyDescent="0.25">
      <c r="B159" s="4" t="s">
        <v>96</v>
      </c>
      <c r="C159" s="19">
        <v>50</v>
      </c>
      <c r="D159" s="19">
        <v>30</v>
      </c>
      <c r="E159" s="18">
        <f t="shared" si="23"/>
        <v>-0.4</v>
      </c>
      <c r="F159" s="18"/>
      <c r="G159" s="18"/>
      <c r="H159" s="18"/>
      <c r="I159" s="18"/>
      <c r="J159" s="18"/>
      <c r="K159" s="18"/>
      <c r="L159" s="18"/>
      <c r="M159" s="18"/>
      <c r="N159" s="18"/>
    </row>
    <row r="160" spans="2:14" ht="15" thickBot="1" x14ac:dyDescent="0.25">
      <c r="B160" s="4" t="s">
        <v>97</v>
      </c>
      <c r="C160" s="18">
        <f>IF(C157=0,"-",C157/(C157+C158+C159))</f>
        <v>0.74241486068111451</v>
      </c>
      <c r="D160" s="18">
        <f>IF(D157=0,"-",D157/(D157+D158+D159))</f>
        <v>0.72064516129032263</v>
      </c>
      <c r="E160" s="18">
        <f>IF(OR(C160="-",D160="-"),"-",(D160-C160)/C160)</f>
        <v>-2.9322822782426088E-2</v>
      </c>
      <c r="F160" s="18"/>
      <c r="G160" s="18"/>
      <c r="H160" s="18"/>
      <c r="I160" s="18"/>
      <c r="J160" s="18"/>
      <c r="K160" s="18"/>
      <c r="L160" s="18"/>
      <c r="M160" s="18"/>
      <c r="N160" s="18"/>
    </row>
    <row r="161" spans="2:14" ht="14.25" x14ac:dyDescent="0.2">
      <c r="B161" s="7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</row>
    <row r="162" spans="2:14" ht="14.25" x14ac:dyDescent="0.2">
      <c r="B162" s="7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</row>
    <row r="163" spans="2:14" ht="14.25" x14ac:dyDescent="0.2">
      <c r="B163" s="7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</row>
    <row r="165" spans="2:14" ht="42.75" customHeight="1" thickBot="1" x14ac:dyDescent="0.25">
      <c r="C165" s="8">
        <v>2024</v>
      </c>
      <c r="D165" s="8">
        <v>2025</v>
      </c>
      <c r="E165" s="8" t="s">
        <v>99</v>
      </c>
    </row>
    <row r="166" spans="2:14" ht="20.100000000000001" customHeight="1" thickBot="1" x14ac:dyDescent="0.25">
      <c r="B166" s="4" t="s">
        <v>38</v>
      </c>
      <c r="C166" s="5">
        <v>106</v>
      </c>
      <c r="D166" s="5">
        <v>115</v>
      </c>
      <c r="E166" s="6">
        <f>IF(C166=0,"-",(D166-C166)/C166)</f>
        <v>8.4905660377358486E-2</v>
      </c>
    </row>
    <row r="167" spans="2:14" ht="20.100000000000001" customHeight="1" thickBot="1" x14ac:dyDescent="0.25">
      <c r="B167" s="4" t="s">
        <v>41</v>
      </c>
      <c r="C167" s="5">
        <v>60</v>
      </c>
      <c r="D167" s="5">
        <v>52</v>
      </c>
      <c r="E167" s="6">
        <f t="shared" ref="E167:E168" si="24">IF(C167=0,"-",(D167-C167)/C167)</f>
        <v>-0.13333333333333333</v>
      </c>
    </row>
    <row r="168" spans="2:14" ht="20.100000000000001" customHeight="1" thickBot="1" x14ac:dyDescent="0.25">
      <c r="B168" s="4" t="s">
        <v>42</v>
      </c>
      <c r="C168" s="5">
        <v>31</v>
      </c>
      <c r="D168" s="5">
        <v>38</v>
      </c>
      <c r="E168" s="6">
        <f t="shared" si="24"/>
        <v>0.22580645161290322</v>
      </c>
    </row>
    <row r="169" spans="2:14" ht="20.100000000000001" customHeight="1" thickBot="1" x14ac:dyDescent="0.25">
      <c r="B169" s="4" t="s">
        <v>98</v>
      </c>
      <c r="C169" s="6">
        <f>IF(C166=0,"-",(C167+C168)/C166)</f>
        <v>0.85849056603773588</v>
      </c>
      <c r="D169" s="6">
        <f>IF(D166=0,"-",(D167+D168)/D166)</f>
        <v>0.78260869565217395</v>
      </c>
      <c r="E169" s="6">
        <f t="shared" ref="E169:E171" si="25">IF(OR(C169="-",D169="-"),"-",(D169-C169)/C169)</f>
        <v>-8.8389870998566641E-2</v>
      </c>
    </row>
    <row r="170" spans="2:14" ht="20.100000000000001" customHeight="1" thickBot="1" x14ac:dyDescent="0.25">
      <c r="B170" s="4" t="s">
        <v>39</v>
      </c>
      <c r="C170" s="6">
        <v>0.8571428571428571</v>
      </c>
      <c r="D170" s="6">
        <v>0.8125</v>
      </c>
      <c r="E170" s="6">
        <f t="shared" si="25"/>
        <v>-5.208333333333328E-2</v>
      </c>
    </row>
    <row r="171" spans="2:14" ht="20.100000000000001" customHeight="1" thickBot="1" x14ac:dyDescent="0.25">
      <c r="B171" s="4" t="s">
        <v>40</v>
      </c>
      <c r="C171" s="6">
        <v>0.86111111111111116</v>
      </c>
      <c r="D171" s="6">
        <v>0.74509803921568629</v>
      </c>
      <c r="E171" s="6">
        <f t="shared" si="25"/>
        <v>-0.13472485768500952</v>
      </c>
    </row>
    <row r="172" spans="2:14" ht="20.100000000000001" customHeight="1" x14ac:dyDescent="0.2">
      <c r="B172" s="7"/>
      <c r="C172" s="18"/>
      <c r="D172" s="18"/>
      <c r="E172" s="18"/>
    </row>
    <row r="177" spans="2:8" ht="42.75" customHeight="1" thickBot="1" x14ac:dyDescent="0.25">
      <c r="C177" s="8">
        <v>2024</v>
      </c>
      <c r="D177" s="8">
        <v>2025</v>
      </c>
      <c r="E177" s="8" t="s">
        <v>99</v>
      </c>
    </row>
    <row r="178" spans="2:8" ht="15" thickBot="1" x14ac:dyDescent="0.25">
      <c r="B178" s="15" t="s">
        <v>81</v>
      </c>
      <c r="C178" s="5">
        <v>303</v>
      </c>
      <c r="D178" s="5">
        <v>375</v>
      </c>
      <c r="E178" s="6">
        <f>IF(C178=0,"-",(D178-C178)/C178)</f>
        <v>0.23762376237623761</v>
      </c>
      <c r="H178" s="13"/>
    </row>
    <row r="179" spans="2:8" ht="15" thickBot="1" x14ac:dyDescent="0.25">
      <c r="B179" s="4" t="s">
        <v>43</v>
      </c>
      <c r="C179" s="5">
        <v>251</v>
      </c>
      <c r="D179" s="5">
        <v>309</v>
      </c>
      <c r="E179" s="6">
        <f t="shared" ref="E179:E185" si="26">IF(C179=0,"-",(D179-C179)/C179)</f>
        <v>0.23107569721115537</v>
      </c>
      <c r="H179" s="13"/>
    </row>
    <row r="180" spans="2:8" ht="15" thickBot="1" x14ac:dyDescent="0.25">
      <c r="B180" s="4" t="s">
        <v>47</v>
      </c>
      <c r="C180" s="5">
        <v>35</v>
      </c>
      <c r="D180" s="5">
        <v>32</v>
      </c>
      <c r="E180" s="6">
        <f t="shared" si="26"/>
        <v>-8.5714285714285715E-2</v>
      </c>
      <c r="H180" s="13"/>
    </row>
    <row r="181" spans="2:8" ht="15" thickBot="1" x14ac:dyDescent="0.25">
      <c r="B181" s="4" t="s">
        <v>78</v>
      </c>
      <c r="C181" s="5">
        <v>17</v>
      </c>
      <c r="D181" s="5">
        <v>34</v>
      </c>
      <c r="E181" s="6">
        <f t="shared" si="26"/>
        <v>1</v>
      </c>
      <c r="H181" s="13"/>
    </row>
    <row r="182" spans="2:8" ht="15" thickBot="1" x14ac:dyDescent="0.25">
      <c r="B182" s="15" t="s">
        <v>79</v>
      </c>
      <c r="C182" s="5">
        <v>1857</v>
      </c>
      <c r="D182" s="5">
        <v>1548</v>
      </c>
      <c r="E182" s="6">
        <f t="shared" si="26"/>
        <v>-0.16639741518578352</v>
      </c>
      <c r="H182" s="13"/>
    </row>
    <row r="183" spans="2:8" ht="15" thickBot="1" x14ac:dyDescent="0.25">
      <c r="B183" s="4" t="s">
        <v>47</v>
      </c>
      <c r="C183" s="5">
        <v>1749</v>
      </c>
      <c r="D183" s="5">
        <v>1452</v>
      </c>
      <c r="E183" s="6">
        <f t="shared" si="26"/>
        <v>-0.16981132075471697</v>
      </c>
      <c r="H183" s="13"/>
    </row>
    <row r="184" spans="2:8" ht="15" thickBot="1" x14ac:dyDescent="0.25">
      <c r="B184" s="4" t="s">
        <v>70</v>
      </c>
      <c r="C184" s="5">
        <v>0</v>
      </c>
      <c r="D184" s="5">
        <v>0</v>
      </c>
      <c r="E184" s="6" t="str">
        <f t="shared" si="26"/>
        <v>-</v>
      </c>
      <c r="H184" s="13"/>
    </row>
    <row r="185" spans="2:8" ht="15" thickBot="1" x14ac:dyDescent="0.25">
      <c r="B185" s="4" t="s">
        <v>80</v>
      </c>
      <c r="C185" s="5">
        <v>108</v>
      </c>
      <c r="D185" s="5">
        <v>96</v>
      </c>
      <c r="E185" s="6">
        <f t="shared" si="26"/>
        <v>-0.1111111111111111</v>
      </c>
      <c r="H185" s="13"/>
    </row>
    <row r="196" spans="2:5" ht="42.75" customHeight="1" thickBot="1" x14ac:dyDescent="0.25">
      <c r="C196" s="8">
        <v>2024</v>
      </c>
      <c r="D196" s="8">
        <v>2025</v>
      </c>
      <c r="E196" s="8" t="s">
        <v>99</v>
      </c>
    </row>
    <row r="197" spans="2:5" ht="15" thickBot="1" x14ac:dyDescent="0.25">
      <c r="B197" s="4" t="s">
        <v>82</v>
      </c>
      <c r="C197" s="5">
        <v>35</v>
      </c>
      <c r="D197" s="5">
        <v>39</v>
      </c>
      <c r="E197" s="6">
        <f t="shared" ref="E197:E200" si="27">IF(C197=0,"-",(D197-C197)/C197)</f>
        <v>0.11428571428571428</v>
      </c>
    </row>
    <row r="198" spans="2:5" ht="15" thickBot="1" x14ac:dyDescent="0.25">
      <c r="B198" s="4" t="s">
        <v>83</v>
      </c>
      <c r="C198" s="5">
        <v>1</v>
      </c>
      <c r="D198" s="5">
        <v>1</v>
      </c>
      <c r="E198" s="6">
        <f t="shared" si="27"/>
        <v>0</v>
      </c>
    </row>
    <row r="199" spans="2:5" ht="15" thickBot="1" x14ac:dyDescent="0.25">
      <c r="B199" s="4" t="s">
        <v>84</v>
      </c>
      <c r="C199" s="5">
        <v>36</v>
      </c>
      <c r="D199" s="5">
        <v>40</v>
      </c>
      <c r="E199" s="6">
        <f t="shared" si="27"/>
        <v>0.1111111111111111</v>
      </c>
    </row>
    <row r="200" spans="2:5" ht="15" thickBot="1" x14ac:dyDescent="0.25">
      <c r="B200" s="4" t="s">
        <v>85</v>
      </c>
      <c r="C200" s="5">
        <v>29</v>
      </c>
      <c r="D200" s="5">
        <v>35</v>
      </c>
      <c r="E200" s="6">
        <f t="shared" si="27"/>
        <v>0.20689655172413793</v>
      </c>
    </row>
    <row r="201" spans="2:5" ht="14.25" x14ac:dyDescent="0.2">
      <c r="B201" s="7"/>
      <c r="C201" s="19"/>
      <c r="D201" s="19"/>
      <c r="E201" s="18"/>
    </row>
    <row r="206" spans="2:5" ht="42.75" customHeight="1" thickBot="1" x14ac:dyDescent="0.25">
      <c r="C206" s="8">
        <v>2024</v>
      </c>
      <c r="D206" s="8">
        <v>2025</v>
      </c>
      <c r="E206" s="8" t="s">
        <v>99</v>
      </c>
    </row>
    <row r="207" spans="2:5" ht="20.100000000000001" customHeight="1" thickBot="1" x14ac:dyDescent="0.25">
      <c r="B207" s="16" t="s">
        <v>88</v>
      </c>
      <c r="C207" s="5"/>
      <c r="D207" s="5"/>
      <c r="E207" s="6" t="str">
        <f t="shared" ref="E207:E210" si="28">IF(C207=0,"-",(D207-C207)/C207)</f>
        <v>-</v>
      </c>
    </row>
    <row r="208" spans="2:5" ht="20.100000000000001" customHeight="1" thickBot="1" x14ac:dyDescent="0.25">
      <c r="B208" s="17" t="s">
        <v>89</v>
      </c>
      <c r="C208" s="5">
        <v>35</v>
      </c>
      <c r="D208" s="5">
        <v>39</v>
      </c>
      <c r="E208" s="6">
        <f t="shared" si="28"/>
        <v>0.11428571428571428</v>
      </c>
    </row>
    <row r="209" spans="2:5" ht="20.100000000000001" customHeight="1" thickBot="1" x14ac:dyDescent="0.25">
      <c r="B209" s="17" t="s">
        <v>86</v>
      </c>
      <c r="C209" s="5">
        <v>28</v>
      </c>
      <c r="D209" s="5">
        <v>31</v>
      </c>
      <c r="E209" s="6">
        <f t="shared" si="28"/>
        <v>0.10714285714285714</v>
      </c>
    </row>
    <row r="210" spans="2:5" ht="20.100000000000001" customHeight="1" thickBot="1" x14ac:dyDescent="0.25">
      <c r="B210" s="17" t="s">
        <v>87</v>
      </c>
      <c r="C210" s="5">
        <v>7</v>
      </c>
      <c r="D210" s="5">
        <v>8</v>
      </c>
      <c r="E210" s="6">
        <f t="shared" si="28"/>
        <v>0.14285714285714285</v>
      </c>
    </row>
    <row r="211" spans="2:5" ht="20.100000000000001" customHeight="1" thickBot="1" x14ac:dyDescent="0.25">
      <c r="B211" s="17" t="s">
        <v>90</v>
      </c>
      <c r="C211" s="5"/>
      <c r="D211" s="5"/>
      <c r="E211" s="6"/>
    </row>
    <row r="212" spans="2:5" ht="20.100000000000001" customHeight="1" thickBot="1" x14ac:dyDescent="0.25">
      <c r="B212" s="17" t="s">
        <v>89</v>
      </c>
      <c r="C212" s="5">
        <v>2</v>
      </c>
      <c r="D212" s="5">
        <v>2</v>
      </c>
      <c r="E212" s="6">
        <f>IF(C212=0,"-",(D212-C212)/C212)</f>
        <v>0</v>
      </c>
    </row>
    <row r="213" spans="2:5" ht="15" thickBot="1" x14ac:dyDescent="0.25">
      <c r="B213" s="17" t="s">
        <v>86</v>
      </c>
      <c r="C213" s="5">
        <v>2</v>
      </c>
      <c r="D213" s="5">
        <v>2</v>
      </c>
      <c r="E213" s="6">
        <f t="shared" ref="E213:E214" si="29">IF(C213=0,"-",(D213-C213)/C213)</f>
        <v>0</v>
      </c>
    </row>
    <row r="214" spans="2:5" ht="15" thickBot="1" x14ac:dyDescent="0.25">
      <c r="B214" s="17" t="s">
        <v>87</v>
      </c>
      <c r="C214" s="5">
        <v>0</v>
      </c>
      <c r="D214" s="5">
        <v>0</v>
      </c>
      <c r="E214" s="6" t="str">
        <f t="shared" si="29"/>
        <v>-</v>
      </c>
    </row>
    <row r="215" spans="2:5" ht="14.25" x14ac:dyDescent="0.2">
      <c r="B215" s="21"/>
      <c r="C215" s="19"/>
      <c r="D215" s="19"/>
      <c r="E215" s="18"/>
    </row>
    <row r="220" spans="2:5" ht="42.75" customHeight="1" thickBot="1" x14ac:dyDescent="0.25">
      <c r="C220" s="8">
        <v>2024</v>
      </c>
      <c r="D220" s="8">
        <v>2025</v>
      </c>
      <c r="E220" s="8" t="s">
        <v>99</v>
      </c>
    </row>
    <row r="221" spans="2:5" ht="15" thickBot="1" x14ac:dyDescent="0.25">
      <c r="B221" s="16" t="s">
        <v>91</v>
      </c>
      <c r="C221" s="5">
        <v>48</v>
      </c>
      <c r="D221" s="5">
        <v>49</v>
      </c>
      <c r="E221" s="6">
        <f t="shared" ref="E221:E223" si="30">IF(C221=0,"-",(D221-C221)/C221)</f>
        <v>2.0833333333333332E-2</v>
      </c>
    </row>
    <row r="222" spans="2:5" ht="15" thickBot="1" x14ac:dyDescent="0.25">
      <c r="B222" s="16" t="s">
        <v>92</v>
      </c>
      <c r="C222" s="5">
        <v>44</v>
      </c>
      <c r="D222" s="5">
        <v>47</v>
      </c>
      <c r="E222" s="6">
        <f t="shared" si="30"/>
        <v>6.8181818181818177E-2</v>
      </c>
    </row>
    <row r="223" spans="2:5" ht="15" thickBot="1" x14ac:dyDescent="0.25">
      <c r="B223" s="16" t="s">
        <v>93</v>
      </c>
      <c r="C223" s="5">
        <v>41</v>
      </c>
      <c r="D223" s="5">
        <v>43</v>
      </c>
      <c r="E223" s="6">
        <f t="shared" si="30"/>
        <v>4.878048780487805E-2</v>
      </c>
    </row>
    <row r="224" spans="2:5" ht="15" thickBot="1" x14ac:dyDescent="0.25">
      <c r="C224" s="5"/>
      <c r="D224" s="5"/>
      <c r="E224" s="6"/>
    </row>
    <row r="225" spans="3:5" ht="15" thickBot="1" x14ac:dyDescent="0.25">
      <c r="C225" s="5"/>
      <c r="D225" s="5"/>
      <c r="E225" s="6"/>
    </row>
    <row r="226" spans="3:5" ht="15" thickBot="1" x14ac:dyDescent="0.25">
      <c r="C226" s="5"/>
      <c r="D226" s="5"/>
      <c r="E226" s="6"/>
    </row>
    <row r="227" spans="3:5" ht="15" thickBot="1" x14ac:dyDescent="0.25">
      <c r="C227" s="5"/>
      <c r="D227" s="5"/>
      <c r="E227" s="6"/>
    </row>
    <row r="228" spans="3:5" ht="15" thickBot="1" x14ac:dyDescent="0.25">
      <c r="C228" s="5"/>
      <c r="D228" s="5"/>
      <c r="E228" s="6"/>
    </row>
  </sheetData>
  <mergeCells count="6">
    <mergeCell ref="C126:F126"/>
    <mergeCell ref="G126:J126"/>
    <mergeCell ref="K126:N126"/>
    <mergeCell ref="C141:F141"/>
    <mergeCell ref="G141:J141"/>
    <mergeCell ref="K141:N141"/>
  </mergeCells>
  <pageMargins left="0.70866141732283472" right="0.70866141732283472" top="0.74803149606299213" bottom="0.74803149606299213" header="0.31496062992125984" footer="0.31496062992125984"/>
  <pageSetup paperSize="9" scale="35" fitToWidth="2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228"/>
  <sheetViews>
    <sheetView workbookViewId="0"/>
  </sheetViews>
  <sheetFormatPr baseColWidth="10" defaultRowHeight="12.75" x14ac:dyDescent="0.2"/>
  <cols>
    <col min="2" max="2" width="56.875" bestFit="1" customWidth="1"/>
    <col min="3" max="4" width="12.5" customWidth="1"/>
    <col min="5" max="5" width="12.75" customWidth="1"/>
    <col min="6" max="6" width="8.75" bestFit="1" customWidth="1"/>
    <col min="7" max="7" width="11.625" customWidth="1"/>
    <col min="8" max="8" width="12.125" customWidth="1"/>
    <col min="9" max="9" width="12.75" customWidth="1"/>
    <col min="10" max="10" width="8.75" bestFit="1" customWidth="1"/>
    <col min="11" max="11" width="11.625" bestFit="1" customWidth="1"/>
    <col min="12" max="12" width="12" bestFit="1" customWidth="1"/>
    <col min="13" max="13" width="12.75" customWidth="1"/>
    <col min="14" max="14" width="9.625" bestFit="1" customWidth="1"/>
  </cols>
  <sheetData>
    <row r="1" spans="1:5" ht="15" thickBot="1" x14ac:dyDescent="0.25">
      <c r="A1" s="5"/>
      <c r="B1" s="5"/>
    </row>
    <row r="2" spans="1:5" ht="15" thickBot="1" x14ac:dyDescent="0.25">
      <c r="A2" s="5"/>
      <c r="B2" s="5"/>
    </row>
    <row r="3" spans="1:5" ht="15" thickBot="1" x14ac:dyDescent="0.25">
      <c r="A3" s="5"/>
      <c r="B3" s="5"/>
    </row>
    <row r="11" spans="1:5" ht="27" customHeight="1" x14ac:dyDescent="0.2">
      <c r="B11" s="20" t="str">
        <f>Portada!B9</f>
        <v>Año 2025</v>
      </c>
    </row>
    <row r="13" spans="1:5" ht="42.75" customHeight="1" thickBot="1" x14ac:dyDescent="0.25">
      <c r="C13" s="8">
        <v>2024</v>
      </c>
      <c r="D13" s="8">
        <v>2025</v>
      </c>
      <c r="E13" s="8" t="s">
        <v>99</v>
      </c>
    </row>
    <row r="14" spans="1:5" ht="20.100000000000001" customHeight="1" thickBot="1" x14ac:dyDescent="0.25">
      <c r="B14" s="4" t="s">
        <v>22</v>
      </c>
      <c r="C14" s="5">
        <v>27708</v>
      </c>
      <c r="D14" s="5">
        <v>27743</v>
      </c>
      <c r="E14" s="6">
        <f>IF(C14&gt;0,(D14-C14)/C14)</f>
        <v>1.2631730908040999E-3</v>
      </c>
    </row>
    <row r="15" spans="1:5" ht="20.100000000000001" customHeight="1" thickBot="1" x14ac:dyDescent="0.25">
      <c r="B15" s="4" t="s">
        <v>17</v>
      </c>
      <c r="C15" s="5">
        <v>25656</v>
      </c>
      <c r="D15" s="5">
        <v>25545</v>
      </c>
      <c r="E15" s="6">
        <f t="shared" ref="E15:E25" si="0">IF(C15&gt;0,(D15-C15)/C15)</f>
        <v>-4.3264733395696909E-3</v>
      </c>
    </row>
    <row r="16" spans="1:5" ht="20.100000000000001" customHeight="1" thickBot="1" x14ac:dyDescent="0.25">
      <c r="B16" s="4" t="s">
        <v>18</v>
      </c>
      <c r="C16" s="5">
        <v>15603</v>
      </c>
      <c r="D16" s="5">
        <v>14754</v>
      </c>
      <c r="E16" s="6">
        <f t="shared" si="0"/>
        <v>-5.4412612959046334E-2</v>
      </c>
    </row>
    <row r="17" spans="2:5" ht="20.100000000000001" customHeight="1" thickBot="1" x14ac:dyDescent="0.25">
      <c r="B17" s="4" t="s">
        <v>19</v>
      </c>
      <c r="C17" s="5">
        <v>10053</v>
      </c>
      <c r="D17" s="5">
        <v>10791</v>
      </c>
      <c r="E17" s="6">
        <f t="shared" si="0"/>
        <v>7.3410922112802146E-2</v>
      </c>
    </row>
    <row r="18" spans="2:5" ht="20.100000000000001" customHeight="1" thickBot="1" x14ac:dyDescent="0.25">
      <c r="B18" s="4" t="s">
        <v>100</v>
      </c>
      <c r="C18" s="5">
        <v>42</v>
      </c>
      <c r="D18" s="5">
        <v>17</v>
      </c>
      <c r="E18" s="6">
        <f>IF(C18=0,"-",(D18-C18)/C18)</f>
        <v>-0.59523809523809523</v>
      </c>
    </row>
    <row r="19" spans="2:5" ht="20.100000000000001" customHeight="1" thickBot="1" x14ac:dyDescent="0.25">
      <c r="B19" s="4" t="s">
        <v>101</v>
      </c>
      <c r="C19" s="5">
        <v>14</v>
      </c>
      <c r="D19" s="5">
        <v>11</v>
      </c>
      <c r="E19" s="6">
        <f>IF(C19=0,"-",(D19-C19)/C19)</f>
        <v>-0.21428571428571427</v>
      </c>
    </row>
    <row r="20" spans="2:5" ht="20.100000000000001" customHeight="1" thickBot="1" x14ac:dyDescent="0.25">
      <c r="B20" s="4" t="s">
        <v>20</v>
      </c>
      <c r="C20" s="6">
        <f>C17/C15</f>
        <v>0.3918381665107577</v>
      </c>
      <c r="D20" s="6">
        <f>D17/D15</f>
        <v>0.42243100411039342</v>
      </c>
      <c r="E20" s="6">
        <f t="shared" si="0"/>
        <v>7.8075185661618807E-2</v>
      </c>
    </row>
    <row r="21" spans="2:5" ht="30" customHeight="1" thickBot="1" x14ac:dyDescent="0.25">
      <c r="B21" s="4" t="s">
        <v>23</v>
      </c>
      <c r="C21" s="5">
        <v>3543</v>
      </c>
      <c r="D21" s="5">
        <v>3563</v>
      </c>
      <c r="E21" s="6">
        <f t="shared" si="0"/>
        <v>5.6449336720293536E-3</v>
      </c>
    </row>
    <row r="22" spans="2:5" ht="20.100000000000001" customHeight="1" thickBot="1" x14ac:dyDescent="0.25">
      <c r="B22" s="4" t="s">
        <v>24</v>
      </c>
      <c r="C22" s="5">
        <v>2023</v>
      </c>
      <c r="D22" s="5">
        <v>1911</v>
      </c>
      <c r="E22" s="6">
        <f t="shared" si="0"/>
        <v>-5.536332179930796E-2</v>
      </c>
    </row>
    <row r="23" spans="2:5" ht="20.100000000000001" customHeight="1" thickBot="1" x14ac:dyDescent="0.25">
      <c r="B23" s="4" t="s">
        <v>25</v>
      </c>
      <c r="C23" s="5">
        <v>1520</v>
      </c>
      <c r="D23" s="5">
        <v>1652</v>
      </c>
      <c r="E23" s="6">
        <f t="shared" si="0"/>
        <v>8.6842105263157901E-2</v>
      </c>
    </row>
    <row r="24" spans="2:5" ht="20.100000000000001" customHeight="1" thickBot="1" x14ac:dyDescent="0.25">
      <c r="B24" s="4" t="s">
        <v>21</v>
      </c>
      <c r="C24" s="6">
        <f>C23/C21</f>
        <v>0.42901495907423087</v>
      </c>
      <c r="D24" s="6">
        <f t="shared" ref="D24" si="1">D23/D21</f>
        <v>0.46365422396856582</v>
      </c>
      <c r="E24" s="6">
        <f t="shared" si="0"/>
        <v>8.0741391789887304E-2</v>
      </c>
    </row>
    <row r="25" spans="2:5" ht="20.100000000000001" customHeight="1" thickBot="1" x14ac:dyDescent="0.25">
      <c r="B25" s="7" t="s">
        <v>26</v>
      </c>
      <c r="C25" s="6">
        <v>0.94901556650377505</v>
      </c>
      <c r="D25" s="6">
        <v>0.92734945773018107</v>
      </c>
      <c r="E25" s="6">
        <f t="shared" si="0"/>
        <v>-2.2830087870331892E-2</v>
      </c>
    </row>
    <row r="33" spans="2:5" ht="42.75" customHeight="1" thickBot="1" x14ac:dyDescent="0.25">
      <c r="C33" s="8">
        <v>2024</v>
      </c>
      <c r="D33" s="8">
        <v>2025</v>
      </c>
      <c r="E33" s="8" t="s">
        <v>99</v>
      </c>
    </row>
    <row r="34" spans="2:5" ht="20.100000000000001" customHeight="1" thickBot="1" x14ac:dyDescent="0.25">
      <c r="B34" s="4" t="s">
        <v>27</v>
      </c>
      <c r="C34" s="5">
        <v>5343</v>
      </c>
      <c r="D34" s="5">
        <v>4913</v>
      </c>
      <c r="E34" s="6">
        <f>IF(C34&gt;0,(D34-C34)/C34,"-")</f>
        <v>-8.0479131574022089E-2</v>
      </c>
    </row>
    <row r="35" spans="2:5" ht="20.100000000000001" customHeight="1" thickBot="1" x14ac:dyDescent="0.25">
      <c r="B35" s="4" t="s">
        <v>29</v>
      </c>
      <c r="C35" s="5">
        <v>46</v>
      </c>
      <c r="D35" s="5">
        <v>14</v>
      </c>
      <c r="E35" s="6">
        <f t="shared" ref="E35:E37" si="2">IF(C35&gt;0,(D35-C35)/C35,"-")</f>
        <v>-0.69565217391304346</v>
      </c>
    </row>
    <row r="36" spans="2:5" ht="20.100000000000001" customHeight="1" thickBot="1" x14ac:dyDescent="0.25">
      <c r="B36" s="4" t="s">
        <v>28</v>
      </c>
      <c r="C36" s="5">
        <v>4161</v>
      </c>
      <c r="D36" s="5">
        <v>3805</v>
      </c>
      <c r="E36" s="6">
        <f t="shared" si="2"/>
        <v>-8.5556356645037246E-2</v>
      </c>
    </row>
    <row r="37" spans="2:5" ht="20.100000000000001" customHeight="1" thickBot="1" x14ac:dyDescent="0.25">
      <c r="B37" s="4" t="s">
        <v>30</v>
      </c>
      <c r="C37" s="5">
        <v>1136</v>
      </c>
      <c r="D37" s="5">
        <v>1094</v>
      </c>
      <c r="E37" s="6">
        <f t="shared" si="2"/>
        <v>-3.6971830985915492E-2</v>
      </c>
    </row>
    <row r="43" spans="2:5" ht="42.75" customHeight="1" thickBot="1" x14ac:dyDescent="0.25">
      <c r="C43" s="8">
        <v>2024</v>
      </c>
      <c r="D43" s="8">
        <v>2025</v>
      </c>
      <c r="E43" s="8" t="s">
        <v>99</v>
      </c>
    </row>
    <row r="44" spans="2:5" ht="20.100000000000001" customHeight="1" thickBot="1" x14ac:dyDescent="0.25">
      <c r="B44" s="4" t="s">
        <v>33</v>
      </c>
      <c r="C44" s="5">
        <v>4854</v>
      </c>
      <c r="D44" s="5">
        <v>4720</v>
      </c>
      <c r="E44" s="6">
        <f>IF(C44&gt;0,(D44-C44)/C44,"-")</f>
        <v>-2.7606098063452822E-2</v>
      </c>
    </row>
    <row r="45" spans="2:5" ht="20.100000000000001" customHeight="1" thickBot="1" x14ac:dyDescent="0.25">
      <c r="B45" s="4" t="s">
        <v>34</v>
      </c>
      <c r="C45" s="5">
        <v>364</v>
      </c>
      <c r="D45" s="5">
        <v>358</v>
      </c>
      <c r="E45" s="6">
        <f t="shared" ref="E45:E51" si="3">IF(C45&gt;0,(D45-C45)/C45,"-")</f>
        <v>-1.6483516483516484E-2</v>
      </c>
    </row>
    <row r="46" spans="2:5" ht="20.100000000000001" customHeight="1" thickBot="1" x14ac:dyDescent="0.25">
      <c r="B46" s="4" t="s">
        <v>31</v>
      </c>
      <c r="C46" s="5">
        <v>593</v>
      </c>
      <c r="D46" s="5">
        <v>487</v>
      </c>
      <c r="E46" s="6">
        <f t="shared" si="3"/>
        <v>-0.17875210792580101</v>
      </c>
    </row>
    <row r="47" spans="2:5" ht="20.100000000000001" customHeight="1" thickBot="1" x14ac:dyDescent="0.25">
      <c r="B47" s="4" t="s">
        <v>32</v>
      </c>
      <c r="C47" s="5">
        <v>7705</v>
      </c>
      <c r="D47" s="5">
        <v>7541</v>
      </c>
      <c r="E47" s="6">
        <f t="shared" si="3"/>
        <v>-2.1284879948085658E-2</v>
      </c>
    </row>
    <row r="48" spans="2:5" ht="20.100000000000001" customHeight="1" thickBot="1" x14ac:dyDescent="0.25">
      <c r="B48" s="4" t="s">
        <v>35</v>
      </c>
      <c r="C48" s="5">
        <v>4902</v>
      </c>
      <c r="D48" s="5">
        <v>4511</v>
      </c>
      <c r="E48" s="6">
        <f t="shared" si="3"/>
        <v>-7.9763361893104859E-2</v>
      </c>
    </row>
    <row r="49" spans="2:5" ht="20.100000000000001" customHeight="1" thickBot="1" x14ac:dyDescent="0.25">
      <c r="B49" s="4" t="s">
        <v>67</v>
      </c>
      <c r="C49" s="5">
        <v>6605</v>
      </c>
      <c r="D49" s="5">
        <v>6731</v>
      </c>
      <c r="E49" s="6">
        <f t="shared" si="3"/>
        <v>1.907645722937169E-2</v>
      </c>
    </row>
    <row r="50" spans="2:5" ht="20.100000000000001" customHeight="1" collapsed="1" thickBot="1" x14ac:dyDescent="0.25">
      <c r="B50" s="4" t="s">
        <v>36</v>
      </c>
      <c r="C50" s="6">
        <f>C44/(C44+C45)</f>
        <v>0.93024147182828665</v>
      </c>
      <c r="D50" s="6">
        <f>D44/(D44+D45)</f>
        <v>0.92949980307207558</v>
      </c>
      <c r="E50" s="6">
        <f t="shared" si="3"/>
        <v>-7.9728627315808548E-4</v>
      </c>
    </row>
    <row r="51" spans="2:5" ht="20.100000000000001" customHeight="1" thickBot="1" x14ac:dyDescent="0.25">
      <c r="B51" s="4" t="s">
        <v>37</v>
      </c>
      <c r="C51" s="6">
        <f>C47/(C46+C47)</f>
        <v>0.92853699686671487</v>
      </c>
      <c r="D51" s="6">
        <f t="shared" ref="D51" si="4">D47/(D46+D47)</f>
        <v>0.93933731938216247</v>
      </c>
      <c r="E51" s="6">
        <f t="shared" si="3"/>
        <v>1.1631547856350968E-2</v>
      </c>
    </row>
    <row r="57" spans="2:5" ht="42.75" customHeight="1" thickBot="1" x14ac:dyDescent="0.25">
      <c r="C57" s="8">
        <v>2024</v>
      </c>
      <c r="D57" s="8">
        <v>2025</v>
      </c>
      <c r="E57" s="8" t="s">
        <v>99</v>
      </c>
    </row>
    <row r="58" spans="2:5" ht="20.100000000000001" customHeight="1" thickBot="1" x14ac:dyDescent="0.25">
      <c r="B58" s="4" t="s">
        <v>38</v>
      </c>
      <c r="C58" s="5">
        <v>5259</v>
      </c>
      <c r="D58" s="5">
        <v>5085</v>
      </c>
      <c r="E58" s="6">
        <f>IF(C58&gt;0,(D58-C58)/C58,"-")</f>
        <v>-3.3086138049058758E-2</v>
      </c>
    </row>
    <row r="59" spans="2:5" ht="20.100000000000001" customHeight="1" thickBot="1" x14ac:dyDescent="0.25">
      <c r="B59" s="4" t="s">
        <v>41</v>
      </c>
      <c r="C59" s="5">
        <v>3018</v>
      </c>
      <c r="D59" s="5">
        <v>2841</v>
      </c>
      <c r="E59" s="6">
        <f t="shared" ref="E59:E63" si="5">IF(C59&gt;0,(D59-C59)/C59,"-")</f>
        <v>-5.8648111332007952E-2</v>
      </c>
    </row>
    <row r="60" spans="2:5" ht="20.100000000000001" customHeight="1" thickBot="1" x14ac:dyDescent="0.25">
      <c r="B60" s="4" t="s">
        <v>42</v>
      </c>
      <c r="C60" s="5">
        <v>1871</v>
      </c>
      <c r="D60" s="5">
        <v>1886</v>
      </c>
      <c r="E60" s="6">
        <f t="shared" si="5"/>
        <v>8.0171031533939063E-3</v>
      </c>
    </row>
    <row r="61" spans="2:5" ht="20.100000000000001" customHeight="1" collapsed="1" thickBot="1" x14ac:dyDescent="0.25">
      <c r="B61" s="4" t="s">
        <v>98</v>
      </c>
      <c r="C61" s="6">
        <f>(C59+C60)/C58</f>
        <v>0.92964441909108197</v>
      </c>
      <c r="D61" s="6">
        <f>(D59+D60)/D58</f>
        <v>0.92959685349065879</v>
      </c>
      <c r="E61" s="6">
        <f t="shared" si="5"/>
        <v>-5.1165369733180279E-5</v>
      </c>
    </row>
    <row r="62" spans="2:5" ht="20.100000000000001" customHeight="1" thickBot="1" x14ac:dyDescent="0.25">
      <c r="B62" s="4" t="s">
        <v>39</v>
      </c>
      <c r="C62" s="6">
        <v>0.92068334350213543</v>
      </c>
      <c r="D62" s="6">
        <v>0.92180402336145362</v>
      </c>
      <c r="E62" s="6">
        <f t="shared" si="5"/>
        <v>1.2172261692660743E-3</v>
      </c>
    </row>
    <row r="63" spans="2:5" ht="20.100000000000001" customHeight="1" thickBot="1" x14ac:dyDescent="0.25">
      <c r="B63" s="4" t="s">
        <v>40</v>
      </c>
      <c r="C63" s="6">
        <v>0.94447248864209998</v>
      </c>
      <c r="D63" s="6">
        <v>0.94158761857214179</v>
      </c>
      <c r="E63" s="6">
        <f t="shared" si="5"/>
        <v>-3.054477610148142E-3</v>
      </c>
    </row>
    <row r="64" spans="2:5" ht="15" thickBot="1" x14ac:dyDescent="0.25">
      <c r="E64" s="6"/>
    </row>
    <row r="69" spans="2:5" ht="42.75" customHeight="1" thickBot="1" x14ac:dyDescent="0.25">
      <c r="C69" s="8">
        <v>2024</v>
      </c>
      <c r="D69" s="8">
        <v>2025</v>
      </c>
      <c r="E69" s="8" t="s">
        <v>99</v>
      </c>
    </row>
    <row r="70" spans="2:5" ht="20.100000000000001" customHeight="1" thickBot="1" x14ac:dyDescent="0.25">
      <c r="B70" s="4" t="s">
        <v>44</v>
      </c>
      <c r="C70" s="5">
        <v>32511</v>
      </c>
      <c r="D70" s="5">
        <v>31826</v>
      </c>
      <c r="E70" s="6">
        <f>IF(C70&gt;0,(D70-C70)/C70,"-")</f>
        <v>-2.106979176278798E-2</v>
      </c>
    </row>
    <row r="71" spans="2:5" ht="20.100000000000001" customHeight="1" thickBot="1" x14ac:dyDescent="0.25">
      <c r="B71" s="4" t="s">
        <v>45</v>
      </c>
      <c r="C71" s="5">
        <v>9095</v>
      </c>
      <c r="D71" s="5">
        <v>8798</v>
      </c>
      <c r="E71" s="6">
        <f t="shared" ref="E71:E77" si="6">IF(C71&gt;0,(D71-C71)/C71,"-")</f>
        <v>-3.2655305112699283E-2</v>
      </c>
    </row>
    <row r="72" spans="2:5" ht="20.100000000000001" customHeight="1" thickBot="1" x14ac:dyDescent="0.25">
      <c r="B72" s="4" t="s">
        <v>43</v>
      </c>
      <c r="C72" s="5">
        <v>81</v>
      </c>
      <c r="D72" s="5">
        <v>62</v>
      </c>
      <c r="E72" s="6">
        <f t="shared" si="6"/>
        <v>-0.23456790123456789</v>
      </c>
    </row>
    <row r="73" spans="2:5" ht="20.100000000000001" customHeight="1" thickBot="1" x14ac:dyDescent="0.25">
      <c r="B73" s="4" t="s">
        <v>46</v>
      </c>
      <c r="C73" s="5">
        <v>17107</v>
      </c>
      <c r="D73" s="5">
        <v>17184</v>
      </c>
      <c r="E73" s="6">
        <f t="shared" si="6"/>
        <v>4.5010814286549367E-3</v>
      </c>
    </row>
    <row r="74" spans="2:5" ht="20.100000000000001" customHeight="1" thickBot="1" x14ac:dyDescent="0.25">
      <c r="B74" s="4" t="s">
        <v>47</v>
      </c>
      <c r="C74" s="5">
        <v>5003</v>
      </c>
      <c r="D74" s="5">
        <v>4601</v>
      </c>
      <c r="E74" s="6">
        <f t="shared" si="6"/>
        <v>-8.0351788926644019E-2</v>
      </c>
    </row>
    <row r="75" spans="2:5" ht="20.100000000000001" customHeight="1" thickBot="1" x14ac:dyDescent="0.25">
      <c r="B75" s="4" t="s">
        <v>48</v>
      </c>
      <c r="C75" s="5">
        <v>1188</v>
      </c>
      <c r="D75" s="5">
        <v>1165</v>
      </c>
      <c r="E75" s="6">
        <f t="shared" si="6"/>
        <v>-1.9360269360269359E-2</v>
      </c>
    </row>
    <row r="76" spans="2:5" ht="20.100000000000001" customHeight="1" thickBot="1" x14ac:dyDescent="0.25">
      <c r="B76" s="4" t="s">
        <v>49</v>
      </c>
      <c r="C76" s="5">
        <v>0</v>
      </c>
      <c r="D76" s="5">
        <v>0</v>
      </c>
      <c r="E76" s="6" t="str">
        <f t="shared" si="6"/>
        <v>-</v>
      </c>
    </row>
    <row r="77" spans="2:5" ht="20.100000000000001" customHeight="1" thickBot="1" x14ac:dyDescent="0.25">
      <c r="B77" s="4" t="s">
        <v>50</v>
      </c>
      <c r="C77" s="5">
        <v>37</v>
      </c>
      <c r="D77" s="5">
        <v>16</v>
      </c>
      <c r="E77" s="6">
        <f t="shared" si="6"/>
        <v>-0.56756756756756754</v>
      </c>
    </row>
    <row r="89" spans="2:5" ht="42.75" customHeight="1" thickBot="1" x14ac:dyDescent="0.25">
      <c r="C89" s="8">
        <v>2024</v>
      </c>
      <c r="D89" s="8">
        <v>2025</v>
      </c>
      <c r="E89" s="8" t="s">
        <v>99</v>
      </c>
    </row>
    <row r="90" spans="2:5" ht="29.25" thickBot="1" x14ac:dyDescent="0.25">
      <c r="B90" s="4" t="s">
        <v>51</v>
      </c>
      <c r="C90" s="5">
        <v>1736</v>
      </c>
      <c r="D90" s="5">
        <v>1655</v>
      </c>
      <c r="E90" s="6">
        <f>IF(C90&gt;0,(D90-C90)/C90,"-")</f>
        <v>-4.6658986175115207E-2</v>
      </c>
    </row>
    <row r="91" spans="2:5" ht="29.25" thickBot="1" x14ac:dyDescent="0.25">
      <c r="B91" s="4" t="s">
        <v>52</v>
      </c>
      <c r="C91" s="5">
        <v>1029</v>
      </c>
      <c r="D91" s="5">
        <v>920</v>
      </c>
      <c r="E91" s="6">
        <f t="shared" ref="E91:E93" si="7">IF(C91&gt;0,(D91-C91)/C91,"-")</f>
        <v>-0.10592808551992225</v>
      </c>
    </row>
    <row r="92" spans="2:5" ht="29.25" customHeight="1" thickBot="1" x14ac:dyDescent="0.25">
      <c r="B92" s="4" t="s">
        <v>53</v>
      </c>
      <c r="C92" s="5">
        <v>1134</v>
      </c>
      <c r="D92" s="5">
        <v>974</v>
      </c>
      <c r="E92" s="6">
        <f t="shared" si="7"/>
        <v>-0.14109347442680775</v>
      </c>
    </row>
    <row r="93" spans="2:5" ht="29.25" customHeight="1" thickBot="1" x14ac:dyDescent="0.25">
      <c r="B93" s="4" t="s">
        <v>54</v>
      </c>
      <c r="C93" s="6">
        <f>(C90+C91)/(C90+C91+C92)</f>
        <v>0.7091561938958707</v>
      </c>
      <c r="D93" s="6">
        <f>(D90+D91)/(D90+D91+D92)</f>
        <v>0.72555649478726403</v>
      </c>
      <c r="E93" s="6">
        <f t="shared" si="7"/>
        <v>2.3126500244319198E-2</v>
      </c>
    </row>
    <row r="99" spans="2:5" ht="42.75" customHeight="1" thickBot="1" x14ac:dyDescent="0.25">
      <c r="C99" s="8">
        <v>2024</v>
      </c>
      <c r="D99" s="8">
        <v>2025</v>
      </c>
      <c r="E99" s="8" t="s">
        <v>99</v>
      </c>
    </row>
    <row r="100" spans="2:5" ht="20.100000000000001" customHeight="1" thickBot="1" x14ac:dyDescent="0.25">
      <c r="B100" s="4" t="s">
        <v>38</v>
      </c>
      <c r="C100" s="5">
        <v>3916</v>
      </c>
      <c r="D100" s="5">
        <v>3550</v>
      </c>
      <c r="E100" s="6">
        <f>IF(C100&gt;0,(D100-C100)/C100,"-")</f>
        <v>-9.3462717058222677E-2</v>
      </c>
    </row>
    <row r="101" spans="2:5" ht="20.100000000000001" customHeight="1" thickBot="1" x14ac:dyDescent="0.25">
      <c r="B101" s="4" t="s">
        <v>41</v>
      </c>
      <c r="C101" s="5">
        <v>1866</v>
      </c>
      <c r="D101" s="5">
        <v>1694</v>
      </c>
      <c r="E101" s="6">
        <f t="shared" ref="E101:E105" si="8">IF(C101&gt;0,(D101-C101)/C101,"-")</f>
        <v>-9.2175777063236874E-2</v>
      </c>
    </row>
    <row r="102" spans="2:5" ht="20.100000000000001" customHeight="1" thickBot="1" x14ac:dyDescent="0.25">
      <c r="B102" s="4" t="s">
        <v>42</v>
      </c>
      <c r="C102" s="5">
        <v>908</v>
      </c>
      <c r="D102" s="5">
        <v>881</v>
      </c>
      <c r="E102" s="6">
        <f t="shared" si="8"/>
        <v>-2.9735682819383259E-2</v>
      </c>
    </row>
    <row r="103" spans="2:5" ht="20.100000000000001" customHeight="1" thickBot="1" x14ac:dyDescent="0.25">
      <c r="B103" s="4" t="s">
        <v>98</v>
      </c>
      <c r="C103" s="6">
        <f>(C101+C102)/C100</f>
        <v>0.70837589376915222</v>
      </c>
      <c r="D103" s="6">
        <f>(D101+D102)/D100</f>
        <v>0.72535211267605637</v>
      </c>
      <c r="E103" s="6">
        <f t="shared" si="8"/>
        <v>2.396498674817471E-2</v>
      </c>
    </row>
    <row r="104" spans="2:5" ht="20.100000000000001" customHeight="1" thickBot="1" x14ac:dyDescent="0.25">
      <c r="B104" s="4" t="s">
        <v>39</v>
      </c>
      <c r="C104" s="6">
        <v>0.70655054903445669</v>
      </c>
      <c r="D104" s="6">
        <v>0.73174946004319652</v>
      </c>
      <c r="E104" s="6">
        <f t="shared" si="8"/>
        <v>3.5664696663495123E-2</v>
      </c>
    </row>
    <row r="105" spans="2:5" ht="20.100000000000001" customHeight="1" thickBot="1" x14ac:dyDescent="0.25">
      <c r="B105" s="4" t="s">
        <v>40</v>
      </c>
      <c r="C105" s="6">
        <v>0.71215686274509804</v>
      </c>
      <c r="D105" s="6">
        <v>0.71336032388663972</v>
      </c>
      <c r="E105" s="6">
        <f t="shared" si="8"/>
        <v>1.6898821095436643E-3</v>
      </c>
    </row>
    <row r="111" spans="2:5" ht="42.75" customHeight="1" thickBot="1" x14ac:dyDescent="0.25">
      <c r="C111" s="8">
        <v>2024</v>
      </c>
      <c r="D111" s="8">
        <v>2025</v>
      </c>
      <c r="E111" s="8" t="s">
        <v>99</v>
      </c>
    </row>
    <row r="112" spans="2:5" ht="15" thickBot="1" x14ac:dyDescent="0.25">
      <c r="B112" s="4" t="s">
        <v>55</v>
      </c>
      <c r="C112" s="5">
        <v>4173</v>
      </c>
      <c r="D112" s="5">
        <v>3596</v>
      </c>
      <c r="E112" s="6">
        <f>IF(C112&gt;0,(D112-C112)/C112,"-")</f>
        <v>-0.13826982985861491</v>
      </c>
    </row>
    <row r="113" spans="2:14" ht="15" thickBot="1" x14ac:dyDescent="0.25">
      <c r="B113" s="4" t="s">
        <v>56</v>
      </c>
      <c r="C113" s="5">
        <v>2523</v>
      </c>
      <c r="D113" s="5">
        <v>2223</v>
      </c>
      <c r="E113" s="6">
        <f t="shared" ref="E113:E114" si="9">IF(C113&gt;0,(D113-C113)/C113,"-")</f>
        <v>-0.11890606420927467</v>
      </c>
    </row>
    <row r="114" spans="2:14" ht="15" thickBot="1" x14ac:dyDescent="0.25">
      <c r="B114" s="4" t="s">
        <v>57</v>
      </c>
      <c r="C114" s="5">
        <v>1650</v>
      </c>
      <c r="D114" s="5">
        <v>1373</v>
      </c>
      <c r="E114" s="6">
        <f t="shared" si="9"/>
        <v>-0.16787878787878788</v>
      </c>
    </row>
    <row r="116" spans="2:14" x14ac:dyDescent="0.2">
      <c r="B116" s="9"/>
      <c r="C116" s="9"/>
      <c r="D116" s="9"/>
      <c r="E116" s="9"/>
      <c r="F116" s="9"/>
      <c r="G116" s="9"/>
      <c r="H116" s="9"/>
      <c r="I116" s="9"/>
      <c r="J116" s="9"/>
    </row>
    <row r="126" spans="2:14" ht="26.25" customHeight="1" thickBot="1" x14ac:dyDescent="0.25">
      <c r="C126" s="27">
        <v>2024</v>
      </c>
      <c r="D126" s="28"/>
      <c r="E126" s="28"/>
      <c r="F126" s="29"/>
      <c r="G126" s="27">
        <v>2025</v>
      </c>
      <c r="H126" s="28"/>
      <c r="I126" s="28"/>
      <c r="J126" s="29"/>
      <c r="K126" s="30" t="s">
        <v>58</v>
      </c>
      <c r="L126" s="31"/>
      <c r="M126" s="31"/>
      <c r="N126" s="31"/>
    </row>
    <row r="127" spans="2:14" ht="29.25" customHeight="1" thickBot="1" x14ac:dyDescent="0.25">
      <c r="C127" s="11" t="s">
        <v>59</v>
      </c>
      <c r="D127" s="12" t="s">
        <v>60</v>
      </c>
      <c r="E127" s="12" t="s">
        <v>61</v>
      </c>
      <c r="F127" s="12" t="s">
        <v>62</v>
      </c>
      <c r="G127" s="11" t="s">
        <v>59</v>
      </c>
      <c r="H127" s="12" t="s">
        <v>60</v>
      </c>
      <c r="I127" s="12" t="s">
        <v>61</v>
      </c>
      <c r="J127" s="12" t="s">
        <v>62</v>
      </c>
      <c r="K127" s="11" t="s">
        <v>59</v>
      </c>
      <c r="L127" s="12" t="s">
        <v>60</v>
      </c>
      <c r="M127" s="12" t="s">
        <v>61</v>
      </c>
      <c r="N127" s="12" t="s">
        <v>62</v>
      </c>
    </row>
    <row r="128" spans="2:14" ht="15" thickBot="1" x14ac:dyDescent="0.25">
      <c r="B128" s="4" t="s">
        <v>63</v>
      </c>
      <c r="C128" s="10">
        <v>41</v>
      </c>
      <c r="D128" s="10">
        <v>2</v>
      </c>
      <c r="E128" s="10">
        <v>11</v>
      </c>
      <c r="F128" s="10">
        <v>54</v>
      </c>
      <c r="G128" s="10">
        <v>47</v>
      </c>
      <c r="H128" s="10">
        <v>11</v>
      </c>
      <c r="I128" s="10">
        <v>6</v>
      </c>
      <c r="J128" s="10">
        <v>64</v>
      </c>
      <c r="K128" s="6">
        <f>IF(C128=0,"-",(G128-C128)/C128)</f>
        <v>0.14634146341463414</v>
      </c>
      <c r="L128" s="6">
        <f t="shared" ref="L128:N133" si="10">IF(D128=0,"-",(H128-D128)/D128)</f>
        <v>4.5</v>
      </c>
      <c r="M128" s="6">
        <f t="shared" si="10"/>
        <v>-0.45454545454545453</v>
      </c>
      <c r="N128" s="6">
        <f t="shared" si="10"/>
        <v>0.18518518518518517</v>
      </c>
    </row>
    <row r="129" spans="2:14" ht="15" thickBot="1" x14ac:dyDescent="0.25">
      <c r="B129" s="4" t="s">
        <v>64</v>
      </c>
      <c r="C129" s="10">
        <v>17</v>
      </c>
      <c r="D129" s="10">
        <v>0</v>
      </c>
      <c r="E129" s="10">
        <v>1</v>
      </c>
      <c r="F129" s="10">
        <v>18</v>
      </c>
      <c r="G129" s="10">
        <v>11</v>
      </c>
      <c r="H129" s="10">
        <v>2</v>
      </c>
      <c r="I129" s="10">
        <v>0</v>
      </c>
      <c r="J129" s="10">
        <v>13</v>
      </c>
      <c r="K129" s="6">
        <f t="shared" ref="K129:K133" si="11">IF(C129=0,"-",(G129-C129)/C129)</f>
        <v>-0.35294117647058826</v>
      </c>
      <c r="L129" s="6" t="str">
        <f t="shared" si="10"/>
        <v>-</v>
      </c>
      <c r="M129" s="6">
        <f t="shared" si="10"/>
        <v>-1</v>
      </c>
      <c r="N129" s="6">
        <f t="shared" si="10"/>
        <v>-0.27777777777777779</v>
      </c>
    </row>
    <row r="130" spans="2:14" ht="15" thickBot="1" x14ac:dyDescent="0.25">
      <c r="B130" s="4" t="s">
        <v>65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6" t="str">
        <f t="shared" si="11"/>
        <v>-</v>
      </c>
      <c r="L130" s="6" t="str">
        <f t="shared" si="10"/>
        <v>-</v>
      </c>
      <c r="M130" s="6" t="str">
        <f t="shared" si="10"/>
        <v>-</v>
      </c>
      <c r="N130" s="6" t="str">
        <f t="shared" si="10"/>
        <v>-</v>
      </c>
    </row>
    <row r="131" spans="2:14" ht="15" thickBot="1" x14ac:dyDescent="0.25">
      <c r="B131" s="7" t="s">
        <v>66</v>
      </c>
      <c r="C131" s="10">
        <v>0</v>
      </c>
      <c r="D131" s="10">
        <v>0</v>
      </c>
      <c r="E131" s="10">
        <v>0</v>
      </c>
      <c r="F131" s="10">
        <v>0</v>
      </c>
      <c r="G131" s="10">
        <v>2</v>
      </c>
      <c r="H131" s="10">
        <v>0</v>
      </c>
      <c r="I131" s="10">
        <v>0</v>
      </c>
      <c r="J131" s="10">
        <v>2</v>
      </c>
      <c r="K131" s="6" t="str">
        <f t="shared" si="11"/>
        <v>-</v>
      </c>
      <c r="L131" s="6" t="str">
        <f t="shared" si="10"/>
        <v>-</v>
      </c>
      <c r="M131" s="6" t="str">
        <f t="shared" si="10"/>
        <v>-</v>
      </c>
      <c r="N131" s="6" t="str">
        <f t="shared" si="10"/>
        <v>-</v>
      </c>
    </row>
    <row r="132" spans="2:14" ht="15" thickBot="1" x14ac:dyDescent="0.25">
      <c r="B132" s="4" t="s">
        <v>67</v>
      </c>
      <c r="C132" s="10">
        <v>1</v>
      </c>
      <c r="D132" s="10">
        <v>0</v>
      </c>
      <c r="E132" s="10">
        <v>0</v>
      </c>
      <c r="F132" s="10">
        <v>1</v>
      </c>
      <c r="G132" s="10">
        <v>6</v>
      </c>
      <c r="H132" s="10">
        <v>2</v>
      </c>
      <c r="I132" s="10">
        <v>0</v>
      </c>
      <c r="J132" s="10">
        <v>8</v>
      </c>
      <c r="K132" s="6">
        <f t="shared" si="11"/>
        <v>5</v>
      </c>
      <c r="L132" s="6" t="str">
        <f t="shared" si="10"/>
        <v>-</v>
      </c>
      <c r="M132" s="6" t="str">
        <f t="shared" si="10"/>
        <v>-</v>
      </c>
      <c r="N132" s="6">
        <f t="shared" si="10"/>
        <v>7</v>
      </c>
    </row>
    <row r="133" spans="2:14" ht="15" thickBot="1" x14ac:dyDescent="0.25">
      <c r="B133" s="4" t="s">
        <v>68</v>
      </c>
      <c r="C133" s="10">
        <v>59</v>
      </c>
      <c r="D133" s="10">
        <v>2</v>
      </c>
      <c r="E133" s="10">
        <v>12</v>
      </c>
      <c r="F133" s="10">
        <v>73</v>
      </c>
      <c r="G133" s="10">
        <v>66</v>
      </c>
      <c r="H133" s="10">
        <v>15</v>
      </c>
      <c r="I133" s="10">
        <v>6</v>
      </c>
      <c r="J133" s="10">
        <v>87</v>
      </c>
      <c r="K133" s="6">
        <f t="shared" si="11"/>
        <v>0.11864406779661017</v>
      </c>
      <c r="L133" s="6">
        <f t="shared" si="10"/>
        <v>6.5</v>
      </c>
      <c r="M133" s="6">
        <f t="shared" si="10"/>
        <v>-0.5</v>
      </c>
      <c r="N133" s="6">
        <f t="shared" si="10"/>
        <v>0.19178082191780821</v>
      </c>
    </row>
    <row r="134" spans="2:14" ht="15" thickBot="1" x14ac:dyDescent="0.25">
      <c r="B134" s="4" t="s">
        <v>36</v>
      </c>
      <c r="C134" s="6">
        <f>IF(C128=0,"-",C128/(C128+C129))</f>
        <v>0.7068965517241379</v>
      </c>
      <c r="D134" s="6">
        <f>IF(D128=0,"-",D128/(D128+D129))</f>
        <v>1</v>
      </c>
      <c r="E134" s="6">
        <f t="shared" ref="E134:J134" si="12">IF(E128=0,"-",E128/(E128+E129))</f>
        <v>0.91666666666666663</v>
      </c>
      <c r="F134" s="6">
        <f t="shared" si="12"/>
        <v>0.75</v>
      </c>
      <c r="G134" s="6">
        <f t="shared" si="12"/>
        <v>0.81034482758620685</v>
      </c>
      <c r="H134" s="6">
        <f t="shared" si="12"/>
        <v>0.84615384615384615</v>
      </c>
      <c r="I134" s="6">
        <f t="shared" si="12"/>
        <v>1</v>
      </c>
      <c r="J134" s="6">
        <f t="shared" si="12"/>
        <v>0.83116883116883122</v>
      </c>
      <c r="K134" s="6">
        <f>IF(OR(C134="-",G134="-"),"-",(G134-C134)/C134)</f>
        <v>0.14634146341463414</v>
      </c>
      <c r="L134" s="6">
        <f t="shared" ref="L134:N135" si="13">IF(OR(D134="-",H134="-"),"-",(H134-D134)/D134)</f>
        <v>-0.15384615384615385</v>
      </c>
      <c r="M134" s="6">
        <f t="shared" si="13"/>
        <v>9.0909090909090953E-2</v>
      </c>
      <c r="N134" s="6">
        <f t="shared" si="13"/>
        <v>0.10822510822510829</v>
      </c>
    </row>
    <row r="135" spans="2:14" ht="15" thickBot="1" x14ac:dyDescent="0.25">
      <c r="B135" s="4" t="s">
        <v>37</v>
      </c>
      <c r="C135" s="6" t="str">
        <f>IF(C131=0,"-",C131/(C130+C131))</f>
        <v>-</v>
      </c>
      <c r="D135" s="6" t="str">
        <f t="shared" ref="D135:J135" si="14">IF(D131=0,"-",D131/(D130+D131))</f>
        <v>-</v>
      </c>
      <c r="E135" s="6" t="str">
        <f t="shared" si="14"/>
        <v>-</v>
      </c>
      <c r="F135" s="6" t="str">
        <f t="shared" si="14"/>
        <v>-</v>
      </c>
      <c r="G135" s="6">
        <f t="shared" si="14"/>
        <v>1</v>
      </c>
      <c r="H135" s="6" t="str">
        <f t="shared" si="14"/>
        <v>-</v>
      </c>
      <c r="I135" s="6" t="str">
        <f t="shared" si="14"/>
        <v>-</v>
      </c>
      <c r="J135" s="6">
        <f t="shared" si="14"/>
        <v>1</v>
      </c>
      <c r="K135" s="6" t="str">
        <f>IF(OR(C135="-",G135="-"),"-",(G135-C135)/C135)</f>
        <v>-</v>
      </c>
      <c r="L135" s="6" t="str">
        <f t="shared" si="13"/>
        <v>-</v>
      </c>
      <c r="M135" s="6" t="str">
        <f t="shared" si="13"/>
        <v>-</v>
      </c>
      <c r="N135" s="6" t="str">
        <f t="shared" si="13"/>
        <v>-</v>
      </c>
    </row>
    <row r="136" spans="2:14" x14ac:dyDescent="0.2">
      <c r="C136" s="13"/>
    </row>
    <row r="137" spans="2:14" x14ac:dyDescent="0.2">
      <c r="C137" s="13"/>
      <c r="M137" s="14"/>
    </row>
    <row r="138" spans="2:14" x14ac:dyDescent="0.2">
      <c r="C138" s="13"/>
    </row>
    <row r="141" spans="2:14" ht="29.25" customHeight="1" thickBot="1" x14ac:dyDescent="0.25">
      <c r="C141" s="27">
        <v>2024</v>
      </c>
      <c r="D141" s="28"/>
      <c r="E141" s="28"/>
      <c r="F141" s="29"/>
      <c r="G141" s="27">
        <v>2025</v>
      </c>
      <c r="H141" s="28"/>
      <c r="I141" s="28"/>
      <c r="J141" s="29"/>
      <c r="K141" s="30" t="s">
        <v>58</v>
      </c>
      <c r="L141" s="31"/>
      <c r="M141" s="31"/>
      <c r="N141" s="31"/>
    </row>
    <row r="142" spans="2:14" ht="57.75" customHeight="1" thickBot="1" x14ac:dyDescent="0.25">
      <c r="C142" s="12" t="s">
        <v>60</v>
      </c>
      <c r="D142" s="12" t="s">
        <v>70</v>
      </c>
      <c r="E142" s="12" t="s">
        <v>69</v>
      </c>
      <c r="F142" s="12" t="s">
        <v>62</v>
      </c>
      <c r="G142" s="12" t="s">
        <v>60</v>
      </c>
      <c r="H142" s="12" t="s">
        <v>70</v>
      </c>
      <c r="I142" s="12" t="s">
        <v>69</v>
      </c>
      <c r="J142" s="12" t="s">
        <v>62</v>
      </c>
      <c r="K142" s="12" t="s">
        <v>60</v>
      </c>
      <c r="L142" s="12" t="s">
        <v>70</v>
      </c>
      <c r="M142" s="12" t="s">
        <v>69</v>
      </c>
      <c r="N142" s="12" t="s">
        <v>62</v>
      </c>
    </row>
    <row r="143" spans="2:14" ht="15" thickBot="1" x14ac:dyDescent="0.25">
      <c r="B143" s="4" t="s">
        <v>71</v>
      </c>
      <c r="C143" s="10">
        <v>184</v>
      </c>
      <c r="D143" s="10">
        <v>0</v>
      </c>
      <c r="E143" s="10">
        <v>5</v>
      </c>
      <c r="F143" s="10">
        <v>189</v>
      </c>
      <c r="G143" s="10">
        <v>151</v>
      </c>
      <c r="H143" s="10">
        <v>0</v>
      </c>
      <c r="I143" s="10">
        <v>8</v>
      </c>
      <c r="J143" s="10">
        <v>159</v>
      </c>
      <c r="K143" s="6">
        <f>IF(C143=0,"-",(G143-C143)/C143)</f>
        <v>-0.17934782608695651</v>
      </c>
      <c r="L143" s="6" t="str">
        <f t="shared" ref="L143:N147" si="15">IF(D143=0,"-",(H143-D143)/D143)</f>
        <v>-</v>
      </c>
      <c r="M143" s="6">
        <f t="shared" si="15"/>
        <v>0.6</v>
      </c>
      <c r="N143" s="6">
        <f t="shared" si="15"/>
        <v>-0.15873015873015872</v>
      </c>
    </row>
    <row r="144" spans="2:14" ht="15" thickBot="1" x14ac:dyDescent="0.25">
      <c r="B144" s="4" t="s">
        <v>72</v>
      </c>
      <c r="C144" s="10">
        <v>47</v>
      </c>
      <c r="D144" s="10">
        <v>0</v>
      </c>
      <c r="E144" s="10">
        <v>5</v>
      </c>
      <c r="F144" s="10">
        <v>52</v>
      </c>
      <c r="G144" s="10">
        <v>11</v>
      </c>
      <c r="H144" s="10">
        <v>0</v>
      </c>
      <c r="I144" s="10">
        <v>2</v>
      </c>
      <c r="J144" s="10">
        <v>13</v>
      </c>
      <c r="K144" s="6">
        <f t="shared" ref="K144:K147" si="16">IF(C144=0,"-",(G144-C144)/C144)</f>
        <v>-0.76595744680851063</v>
      </c>
      <c r="L144" s="6" t="str">
        <f t="shared" si="15"/>
        <v>-</v>
      </c>
      <c r="M144" s="6">
        <f t="shared" si="15"/>
        <v>-0.6</v>
      </c>
      <c r="N144" s="6">
        <f t="shared" si="15"/>
        <v>-0.75</v>
      </c>
    </row>
    <row r="145" spans="2:14" ht="15" thickBot="1" x14ac:dyDescent="0.25">
      <c r="B145" s="4" t="s">
        <v>73</v>
      </c>
      <c r="C145" s="10">
        <v>473</v>
      </c>
      <c r="D145" s="10">
        <v>0</v>
      </c>
      <c r="E145" s="10">
        <v>69</v>
      </c>
      <c r="F145" s="10">
        <v>542</v>
      </c>
      <c r="G145" s="10">
        <v>683</v>
      </c>
      <c r="H145" s="10">
        <v>0</v>
      </c>
      <c r="I145" s="10">
        <v>67</v>
      </c>
      <c r="J145" s="10">
        <v>750</v>
      </c>
      <c r="K145" s="6">
        <f t="shared" si="16"/>
        <v>0.44397463002114163</v>
      </c>
      <c r="L145" s="6" t="str">
        <f t="shared" si="15"/>
        <v>-</v>
      </c>
      <c r="M145" s="6">
        <f t="shared" si="15"/>
        <v>-2.8985507246376812E-2</v>
      </c>
      <c r="N145" s="6">
        <f t="shared" si="15"/>
        <v>0.3837638376383764</v>
      </c>
    </row>
    <row r="146" spans="2:14" ht="15" thickBot="1" x14ac:dyDescent="0.25">
      <c r="B146" s="4" t="s">
        <v>74</v>
      </c>
      <c r="C146" s="10">
        <v>143</v>
      </c>
      <c r="D146" s="10">
        <v>0</v>
      </c>
      <c r="E146" s="10">
        <v>53</v>
      </c>
      <c r="F146" s="10">
        <v>196</v>
      </c>
      <c r="G146" s="10">
        <v>321</v>
      </c>
      <c r="H146" s="10">
        <v>0</v>
      </c>
      <c r="I146" s="10">
        <v>38</v>
      </c>
      <c r="J146" s="10">
        <v>359</v>
      </c>
      <c r="K146" s="6">
        <f t="shared" si="16"/>
        <v>1.2447552447552448</v>
      </c>
      <c r="L146" s="6" t="str">
        <f t="shared" si="15"/>
        <v>-</v>
      </c>
      <c r="M146" s="6">
        <f t="shared" si="15"/>
        <v>-0.28301886792452829</v>
      </c>
      <c r="N146" s="6">
        <f t="shared" si="15"/>
        <v>0.83163265306122447</v>
      </c>
    </row>
    <row r="147" spans="2:14" ht="15" thickBot="1" x14ac:dyDescent="0.25">
      <c r="B147" s="4" t="s">
        <v>75</v>
      </c>
      <c r="C147" s="10">
        <v>2</v>
      </c>
      <c r="D147" s="10">
        <v>0</v>
      </c>
      <c r="E147" s="10">
        <v>0</v>
      </c>
      <c r="F147" s="10">
        <v>2</v>
      </c>
      <c r="G147" s="10">
        <v>14</v>
      </c>
      <c r="H147" s="10">
        <v>0</v>
      </c>
      <c r="I147" s="10">
        <v>0</v>
      </c>
      <c r="J147" s="10">
        <v>14</v>
      </c>
      <c r="K147" s="6">
        <f t="shared" si="16"/>
        <v>6</v>
      </c>
      <c r="L147" s="6" t="str">
        <f t="shared" si="15"/>
        <v>-</v>
      </c>
      <c r="M147" s="6" t="str">
        <f t="shared" si="15"/>
        <v>-</v>
      </c>
      <c r="N147" s="6">
        <f t="shared" si="15"/>
        <v>6</v>
      </c>
    </row>
    <row r="148" spans="2:14" ht="15" thickBot="1" x14ac:dyDescent="0.25">
      <c r="B148" s="7" t="s">
        <v>68</v>
      </c>
      <c r="C148" s="10">
        <v>849</v>
      </c>
      <c r="D148" s="10">
        <v>0</v>
      </c>
      <c r="E148" s="10">
        <v>132</v>
      </c>
      <c r="F148" s="10">
        <v>981</v>
      </c>
      <c r="G148" s="10">
        <v>1180</v>
      </c>
      <c r="H148" s="10">
        <v>0</v>
      </c>
      <c r="I148" s="10">
        <v>115</v>
      </c>
      <c r="J148" s="10">
        <v>1295</v>
      </c>
      <c r="K148" s="6">
        <f t="shared" ref="K148" si="17">IF(C148=0,"-",(G148-C148)/C148)</f>
        <v>0.38987043580683156</v>
      </c>
      <c r="L148" s="6" t="str">
        <f t="shared" ref="L148" si="18">IF(D148=0,"-",(H148-D148)/D148)</f>
        <v>-</v>
      </c>
      <c r="M148" s="6">
        <f t="shared" ref="M148" si="19">IF(E148=0,"-",(I148-E148)/E148)</f>
        <v>-0.12878787878787878</v>
      </c>
      <c r="N148" s="6">
        <f t="shared" ref="N148" si="20">IF(F148=0,"-",(J148-F148)/F148)</f>
        <v>0.32008154943934758</v>
      </c>
    </row>
    <row r="149" spans="2:14" ht="29.25" thickBot="1" x14ac:dyDescent="0.25">
      <c r="B149" s="7" t="s">
        <v>76</v>
      </c>
      <c r="C149" s="6">
        <f t="shared" ref="C149:J150" si="21">IF(C143=0,"-",(C143/(C143+C145)))</f>
        <v>0.28006088280060881</v>
      </c>
      <c r="D149" s="6" t="str">
        <f t="shared" si="21"/>
        <v>-</v>
      </c>
      <c r="E149" s="6">
        <f t="shared" si="21"/>
        <v>6.7567567567567571E-2</v>
      </c>
      <c r="F149" s="6">
        <f t="shared" si="21"/>
        <v>0.25854993160054718</v>
      </c>
      <c r="G149" s="6">
        <f t="shared" si="21"/>
        <v>0.18105515587529977</v>
      </c>
      <c r="H149" s="6" t="str">
        <f t="shared" si="21"/>
        <v>-</v>
      </c>
      <c r="I149" s="6">
        <f t="shared" si="21"/>
        <v>0.10666666666666667</v>
      </c>
      <c r="J149" s="6">
        <f t="shared" si="21"/>
        <v>0.17491749174917492</v>
      </c>
      <c r="K149" s="6">
        <f>IF(OR(C149="-",G149="-"),"-",(G149-C149)/C149)</f>
        <v>-0.35351501407569591</v>
      </c>
      <c r="L149" s="6" t="str">
        <f t="shared" ref="L149:N150" si="22">IF(OR(D149="-",H149="-"),"-",(H149-D149)/D149)</f>
        <v>-</v>
      </c>
      <c r="M149" s="6">
        <f t="shared" si="22"/>
        <v>0.57866666666666666</v>
      </c>
      <c r="N149" s="6">
        <f t="shared" si="22"/>
        <v>-0.32346726736165671</v>
      </c>
    </row>
    <row r="150" spans="2:14" ht="29.25" thickBot="1" x14ac:dyDescent="0.25">
      <c r="B150" s="7" t="s">
        <v>77</v>
      </c>
      <c r="C150" s="6">
        <f t="shared" si="21"/>
        <v>0.24736842105263157</v>
      </c>
      <c r="D150" s="6" t="str">
        <f t="shared" si="21"/>
        <v>-</v>
      </c>
      <c r="E150" s="6">
        <f t="shared" si="21"/>
        <v>8.6206896551724144E-2</v>
      </c>
      <c r="F150" s="6">
        <f t="shared" si="21"/>
        <v>0.20967741935483872</v>
      </c>
      <c r="G150" s="6">
        <f t="shared" si="21"/>
        <v>3.313253012048193E-2</v>
      </c>
      <c r="H150" s="6" t="str">
        <f t="shared" si="21"/>
        <v>-</v>
      </c>
      <c r="I150" s="6">
        <f t="shared" si="21"/>
        <v>0.05</v>
      </c>
      <c r="J150" s="6">
        <f t="shared" si="21"/>
        <v>3.4946236559139782E-2</v>
      </c>
      <c r="K150" s="6">
        <f>IF(OR(C150="-",G150="-"),"-",(G150-C150)/C150)</f>
        <v>-0.86605998461932843</v>
      </c>
      <c r="L150" s="6" t="str">
        <f t="shared" si="22"/>
        <v>-</v>
      </c>
      <c r="M150" s="6">
        <f t="shared" si="22"/>
        <v>-0.42</v>
      </c>
      <c r="N150" s="6">
        <f t="shared" si="22"/>
        <v>-0.83333333333333337</v>
      </c>
    </row>
    <row r="151" spans="2:14" ht="14.25" x14ac:dyDescent="0.2">
      <c r="B151" s="7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</row>
    <row r="154" spans="2:14" ht="14.25" x14ac:dyDescent="0.2">
      <c r="B154" s="7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</row>
    <row r="155" spans="2:14" ht="14.25" x14ac:dyDescent="0.2">
      <c r="B155" s="7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</row>
    <row r="156" spans="2:14" ht="29.25" customHeight="1" thickBot="1" x14ac:dyDescent="0.25">
      <c r="B156" s="7"/>
      <c r="C156" s="8">
        <v>2024</v>
      </c>
      <c r="D156" s="8">
        <v>2025</v>
      </c>
      <c r="E156" s="8" t="s">
        <v>99</v>
      </c>
    </row>
    <row r="157" spans="2:14" ht="15" thickBot="1" x14ac:dyDescent="0.25">
      <c r="B157" s="4" t="s">
        <v>94</v>
      </c>
      <c r="C157" s="19">
        <v>734</v>
      </c>
      <c r="D157" s="19">
        <v>1010</v>
      </c>
      <c r="E157" s="18">
        <f>IF(C157=0,"-",(D157-C157)/C157)</f>
        <v>0.37602179836512262</v>
      </c>
      <c r="F157" s="18"/>
      <c r="G157" s="18"/>
      <c r="H157" s="18"/>
      <c r="I157" s="18"/>
      <c r="J157" s="18"/>
      <c r="K157" s="18"/>
      <c r="L157" s="18"/>
      <c r="M157" s="18"/>
      <c r="N157" s="18"/>
    </row>
    <row r="158" spans="2:14" ht="15" thickBot="1" x14ac:dyDescent="0.25">
      <c r="B158" s="4" t="s">
        <v>95</v>
      </c>
      <c r="C158" s="19">
        <v>106</v>
      </c>
      <c r="D158" s="19">
        <v>150</v>
      </c>
      <c r="E158" s="18">
        <f t="shared" ref="E158:E159" si="23">IF(C158=0,"-",(D158-C158)/C158)</f>
        <v>0.41509433962264153</v>
      </c>
      <c r="F158" s="18"/>
      <c r="G158" s="18"/>
      <c r="H158" s="18"/>
      <c r="I158" s="18"/>
      <c r="J158" s="18"/>
      <c r="K158" s="18"/>
      <c r="L158" s="18"/>
      <c r="M158" s="18"/>
      <c r="N158" s="18"/>
    </row>
    <row r="159" spans="2:14" ht="15" thickBot="1" x14ac:dyDescent="0.25">
      <c r="B159" s="4" t="s">
        <v>96</v>
      </c>
      <c r="C159" s="19">
        <v>8</v>
      </c>
      <c r="D159" s="19">
        <v>8</v>
      </c>
      <c r="E159" s="18">
        <f t="shared" si="23"/>
        <v>0</v>
      </c>
      <c r="F159" s="18"/>
      <c r="G159" s="18"/>
      <c r="H159" s="18"/>
      <c r="I159" s="18"/>
      <c r="J159" s="18"/>
      <c r="K159" s="18"/>
      <c r="L159" s="18"/>
      <c r="M159" s="18"/>
      <c r="N159" s="18"/>
    </row>
    <row r="160" spans="2:14" ht="15" thickBot="1" x14ac:dyDescent="0.25">
      <c r="B160" s="4" t="s">
        <v>97</v>
      </c>
      <c r="C160" s="18">
        <f>IF(C157=0,"-",C157/(C157+C158+C159))</f>
        <v>0.86556603773584906</v>
      </c>
      <c r="D160" s="18">
        <f>IF(D157=0,"-",D157/(D157+D158+D159))</f>
        <v>0.86472602739726023</v>
      </c>
      <c r="E160" s="18">
        <f>IF(OR(C160="-",D160="-"),"-",(D160-C160)/C160)</f>
        <v>-9.7047515956856165E-4</v>
      </c>
      <c r="F160" s="18"/>
      <c r="G160" s="18"/>
      <c r="H160" s="18"/>
      <c r="I160" s="18"/>
      <c r="J160" s="18"/>
      <c r="K160" s="18"/>
      <c r="L160" s="18"/>
      <c r="M160" s="18"/>
      <c r="N160" s="18"/>
    </row>
    <row r="161" spans="2:14" ht="14.25" x14ac:dyDescent="0.2">
      <c r="B161" s="7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</row>
    <row r="162" spans="2:14" ht="14.25" x14ac:dyDescent="0.2">
      <c r="B162" s="7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</row>
    <row r="163" spans="2:14" ht="14.25" x14ac:dyDescent="0.2">
      <c r="B163" s="7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</row>
    <row r="165" spans="2:14" ht="42.75" customHeight="1" thickBot="1" x14ac:dyDescent="0.25">
      <c r="C165" s="8">
        <v>2024</v>
      </c>
      <c r="D165" s="8">
        <v>2025</v>
      </c>
      <c r="E165" s="8" t="s">
        <v>99</v>
      </c>
    </row>
    <row r="166" spans="2:14" ht="20.100000000000001" customHeight="1" thickBot="1" x14ac:dyDescent="0.25">
      <c r="B166" s="4" t="s">
        <v>38</v>
      </c>
      <c r="C166" s="5">
        <v>72</v>
      </c>
      <c r="D166" s="5">
        <v>77</v>
      </c>
      <c r="E166" s="6">
        <f>IF(C166=0,"-",(D166-C166)/C166)</f>
        <v>6.9444444444444448E-2</v>
      </c>
    </row>
    <row r="167" spans="2:14" ht="20.100000000000001" customHeight="1" thickBot="1" x14ac:dyDescent="0.25">
      <c r="B167" s="4" t="s">
        <v>41</v>
      </c>
      <c r="C167" s="5">
        <v>36</v>
      </c>
      <c r="D167" s="5">
        <v>43</v>
      </c>
      <c r="E167" s="6">
        <f t="shared" ref="E167:E168" si="24">IF(C167=0,"-",(D167-C167)/C167)</f>
        <v>0.19444444444444445</v>
      </c>
    </row>
    <row r="168" spans="2:14" ht="20.100000000000001" customHeight="1" thickBot="1" x14ac:dyDescent="0.25">
      <c r="B168" s="4" t="s">
        <v>42</v>
      </c>
      <c r="C168" s="5">
        <v>18</v>
      </c>
      <c r="D168" s="5">
        <v>21</v>
      </c>
      <c r="E168" s="6">
        <f t="shared" si="24"/>
        <v>0.16666666666666666</v>
      </c>
    </row>
    <row r="169" spans="2:14" ht="20.100000000000001" customHeight="1" thickBot="1" x14ac:dyDescent="0.25">
      <c r="B169" s="4" t="s">
        <v>98</v>
      </c>
      <c r="C169" s="6">
        <f>IF(C166=0,"-",(C167+C168)/C166)</f>
        <v>0.75</v>
      </c>
      <c r="D169" s="6">
        <f>IF(D166=0,"-",(D167+D168)/D166)</f>
        <v>0.83116883116883122</v>
      </c>
      <c r="E169" s="6">
        <f t="shared" ref="E169:E171" si="25">IF(OR(C169="-",D169="-"),"-",(D169-C169)/C169)</f>
        <v>0.10822510822510829</v>
      </c>
    </row>
    <row r="170" spans="2:14" ht="20.100000000000001" customHeight="1" thickBot="1" x14ac:dyDescent="0.25">
      <c r="B170" s="4" t="s">
        <v>39</v>
      </c>
      <c r="C170" s="6">
        <v>0.76595744680851063</v>
      </c>
      <c r="D170" s="6">
        <v>0.78181818181818186</v>
      </c>
      <c r="E170" s="6">
        <f t="shared" si="25"/>
        <v>2.0707070707070764E-2</v>
      </c>
    </row>
    <row r="171" spans="2:14" ht="20.100000000000001" customHeight="1" thickBot="1" x14ac:dyDescent="0.25">
      <c r="B171" s="4" t="s">
        <v>40</v>
      </c>
      <c r="C171" s="6">
        <v>0.72</v>
      </c>
      <c r="D171" s="6">
        <v>0.95454545454545459</v>
      </c>
      <c r="E171" s="6">
        <f t="shared" si="25"/>
        <v>0.32575757575757586</v>
      </c>
    </row>
    <row r="172" spans="2:14" ht="20.100000000000001" customHeight="1" x14ac:dyDescent="0.2">
      <c r="B172" s="7"/>
      <c r="C172" s="18"/>
      <c r="D172" s="18"/>
      <c r="E172" s="18"/>
    </row>
    <row r="177" spans="2:8" ht="42.75" customHeight="1" thickBot="1" x14ac:dyDescent="0.25">
      <c r="C177" s="8">
        <v>2024</v>
      </c>
      <c r="D177" s="8">
        <v>2025</v>
      </c>
      <c r="E177" s="8" t="s">
        <v>99</v>
      </c>
    </row>
    <row r="178" spans="2:8" ht="15" thickBot="1" x14ac:dyDescent="0.25">
      <c r="B178" s="15" t="s">
        <v>81</v>
      </c>
      <c r="C178" s="5">
        <v>86</v>
      </c>
      <c r="D178" s="5">
        <v>117</v>
      </c>
      <c r="E178" s="6">
        <f>IF(C178=0,"-",(D178-C178)/C178)</f>
        <v>0.36046511627906974</v>
      </c>
      <c r="H178" s="13"/>
    </row>
    <row r="179" spans="2:8" ht="15" thickBot="1" x14ac:dyDescent="0.25">
      <c r="B179" s="4" t="s">
        <v>43</v>
      </c>
      <c r="C179" s="5">
        <v>70</v>
      </c>
      <c r="D179" s="5">
        <v>93</v>
      </c>
      <c r="E179" s="6">
        <f t="shared" ref="E179:E185" si="26">IF(C179=0,"-",(D179-C179)/C179)</f>
        <v>0.32857142857142857</v>
      </c>
      <c r="H179" s="13"/>
    </row>
    <row r="180" spans="2:8" ht="15" thickBot="1" x14ac:dyDescent="0.25">
      <c r="B180" s="4" t="s">
        <v>47</v>
      </c>
      <c r="C180" s="5">
        <v>2</v>
      </c>
      <c r="D180" s="5">
        <v>17</v>
      </c>
      <c r="E180" s="6">
        <f t="shared" si="26"/>
        <v>7.5</v>
      </c>
      <c r="H180" s="13"/>
    </row>
    <row r="181" spans="2:8" ht="15" thickBot="1" x14ac:dyDescent="0.25">
      <c r="B181" s="4" t="s">
        <v>78</v>
      </c>
      <c r="C181" s="5">
        <v>14</v>
      </c>
      <c r="D181" s="5">
        <v>7</v>
      </c>
      <c r="E181" s="6">
        <f t="shared" si="26"/>
        <v>-0.5</v>
      </c>
      <c r="H181" s="13"/>
    </row>
    <row r="182" spans="2:8" ht="15" thickBot="1" x14ac:dyDescent="0.25">
      <c r="B182" s="15" t="s">
        <v>79</v>
      </c>
      <c r="C182" s="5">
        <v>1110</v>
      </c>
      <c r="D182" s="5">
        <v>1151</v>
      </c>
      <c r="E182" s="6">
        <f t="shared" si="26"/>
        <v>3.6936936936936934E-2</v>
      </c>
      <c r="H182" s="13"/>
    </row>
    <row r="183" spans="2:8" ht="15" thickBot="1" x14ac:dyDescent="0.25">
      <c r="B183" s="4" t="s">
        <v>47</v>
      </c>
      <c r="C183" s="5">
        <v>958</v>
      </c>
      <c r="D183" s="5">
        <v>1023</v>
      </c>
      <c r="E183" s="6">
        <f t="shared" si="26"/>
        <v>6.7849686847599164E-2</v>
      </c>
      <c r="H183" s="13"/>
    </row>
    <row r="184" spans="2:8" ht="15" thickBot="1" x14ac:dyDescent="0.25">
      <c r="B184" s="4" t="s">
        <v>70</v>
      </c>
      <c r="C184" s="5">
        <v>0</v>
      </c>
      <c r="D184" s="5">
        <v>0</v>
      </c>
      <c r="E184" s="6" t="str">
        <f t="shared" si="26"/>
        <v>-</v>
      </c>
      <c r="H184" s="13"/>
    </row>
    <row r="185" spans="2:8" ht="15" thickBot="1" x14ac:dyDescent="0.25">
      <c r="B185" s="4" t="s">
        <v>80</v>
      </c>
      <c r="C185" s="5">
        <v>152</v>
      </c>
      <c r="D185" s="5">
        <v>128</v>
      </c>
      <c r="E185" s="6">
        <f t="shared" si="26"/>
        <v>-0.15789473684210525</v>
      </c>
      <c r="H185" s="13"/>
    </row>
    <row r="196" spans="2:5" ht="42.75" customHeight="1" thickBot="1" x14ac:dyDescent="0.25">
      <c r="C196" s="8">
        <v>2024</v>
      </c>
      <c r="D196" s="8">
        <v>2025</v>
      </c>
      <c r="E196" s="8" t="s">
        <v>99</v>
      </c>
    </row>
    <row r="197" spans="2:5" ht="15" thickBot="1" x14ac:dyDescent="0.25">
      <c r="B197" s="4" t="s">
        <v>82</v>
      </c>
      <c r="C197" s="5">
        <v>44</v>
      </c>
      <c r="D197" s="5">
        <v>66</v>
      </c>
      <c r="E197" s="6">
        <f t="shared" ref="E197:E200" si="27">IF(C197=0,"-",(D197-C197)/C197)</f>
        <v>0.5</v>
      </c>
    </row>
    <row r="198" spans="2:5" ht="15" thickBot="1" x14ac:dyDescent="0.25">
      <c r="B198" s="4" t="s">
        <v>83</v>
      </c>
      <c r="C198" s="5">
        <v>4</v>
      </c>
      <c r="D198" s="5">
        <v>1</v>
      </c>
      <c r="E198" s="6">
        <f t="shared" si="27"/>
        <v>-0.75</v>
      </c>
    </row>
    <row r="199" spans="2:5" ht="15" thickBot="1" x14ac:dyDescent="0.25">
      <c r="B199" s="4" t="s">
        <v>84</v>
      </c>
      <c r="C199" s="5">
        <v>48</v>
      </c>
      <c r="D199" s="5">
        <v>67</v>
      </c>
      <c r="E199" s="6">
        <f t="shared" si="27"/>
        <v>0.39583333333333331</v>
      </c>
    </row>
    <row r="200" spans="2:5" ht="15" thickBot="1" x14ac:dyDescent="0.25">
      <c r="B200" s="4" t="s">
        <v>85</v>
      </c>
      <c r="C200" s="5">
        <v>37</v>
      </c>
      <c r="D200" s="5">
        <v>59</v>
      </c>
      <c r="E200" s="6">
        <f t="shared" si="27"/>
        <v>0.59459459459459463</v>
      </c>
    </row>
    <row r="201" spans="2:5" ht="14.25" x14ac:dyDescent="0.2">
      <c r="B201" s="7"/>
      <c r="C201" s="19"/>
      <c r="D201" s="19"/>
      <c r="E201" s="18"/>
    </row>
    <row r="206" spans="2:5" ht="42.75" customHeight="1" thickBot="1" x14ac:dyDescent="0.25">
      <c r="C206" s="8">
        <v>2024</v>
      </c>
      <c r="D206" s="8">
        <v>2025</v>
      </c>
      <c r="E206" s="8" t="s">
        <v>99</v>
      </c>
    </row>
    <row r="207" spans="2:5" ht="20.100000000000001" customHeight="1" thickBot="1" x14ac:dyDescent="0.25">
      <c r="B207" s="16" t="s">
        <v>88</v>
      </c>
      <c r="C207" s="5"/>
      <c r="D207" s="5"/>
      <c r="E207" s="6" t="str">
        <f t="shared" ref="E207:E210" si="28">IF(C207=0,"-",(D207-C207)/C207)</f>
        <v>-</v>
      </c>
    </row>
    <row r="208" spans="2:5" ht="20.100000000000001" customHeight="1" thickBot="1" x14ac:dyDescent="0.25">
      <c r="B208" s="17" t="s">
        <v>89</v>
      </c>
      <c r="C208" s="5">
        <v>45</v>
      </c>
      <c r="D208" s="5">
        <v>66</v>
      </c>
      <c r="E208" s="6">
        <f t="shared" si="28"/>
        <v>0.46666666666666667</v>
      </c>
    </row>
    <row r="209" spans="2:5" ht="20.100000000000001" customHeight="1" thickBot="1" x14ac:dyDescent="0.25">
      <c r="B209" s="17" t="s">
        <v>86</v>
      </c>
      <c r="C209" s="5">
        <v>35</v>
      </c>
      <c r="D209" s="5">
        <v>55</v>
      </c>
      <c r="E209" s="6">
        <f t="shared" si="28"/>
        <v>0.5714285714285714</v>
      </c>
    </row>
    <row r="210" spans="2:5" ht="20.100000000000001" customHeight="1" thickBot="1" x14ac:dyDescent="0.25">
      <c r="B210" s="17" t="s">
        <v>87</v>
      </c>
      <c r="C210" s="5">
        <v>10</v>
      </c>
      <c r="D210" s="5">
        <v>11</v>
      </c>
      <c r="E210" s="6">
        <f t="shared" si="28"/>
        <v>0.1</v>
      </c>
    </row>
    <row r="211" spans="2:5" ht="20.100000000000001" customHeight="1" thickBot="1" x14ac:dyDescent="0.25">
      <c r="B211" s="17" t="s">
        <v>90</v>
      </c>
      <c r="C211" s="5"/>
      <c r="D211" s="5"/>
      <c r="E211" s="6"/>
    </row>
    <row r="212" spans="2:5" ht="20.100000000000001" customHeight="1" thickBot="1" x14ac:dyDescent="0.25">
      <c r="B212" s="17" t="s">
        <v>89</v>
      </c>
      <c r="C212" s="5">
        <v>3</v>
      </c>
      <c r="D212" s="5">
        <v>1</v>
      </c>
      <c r="E212" s="6">
        <f>IF(C212=0,"-",(D212-C212)/C212)</f>
        <v>-0.66666666666666663</v>
      </c>
    </row>
    <row r="213" spans="2:5" ht="15" thickBot="1" x14ac:dyDescent="0.25">
      <c r="B213" s="17" t="s">
        <v>86</v>
      </c>
      <c r="C213" s="5">
        <v>3</v>
      </c>
      <c r="D213" s="5">
        <v>1</v>
      </c>
      <c r="E213" s="6">
        <f t="shared" ref="E213:E214" si="29">IF(C213=0,"-",(D213-C213)/C213)</f>
        <v>-0.66666666666666663</v>
      </c>
    </row>
    <row r="214" spans="2:5" ht="15" thickBot="1" x14ac:dyDescent="0.25">
      <c r="B214" s="17" t="s">
        <v>87</v>
      </c>
      <c r="C214" s="5">
        <v>0</v>
      </c>
      <c r="D214" s="5">
        <v>0</v>
      </c>
      <c r="E214" s="6" t="str">
        <f t="shared" si="29"/>
        <v>-</v>
      </c>
    </row>
    <row r="215" spans="2:5" ht="14.25" x14ac:dyDescent="0.2">
      <c r="B215" s="21"/>
      <c r="C215" s="19"/>
      <c r="D215" s="19"/>
      <c r="E215" s="18"/>
    </row>
    <row r="220" spans="2:5" ht="42.75" customHeight="1" thickBot="1" x14ac:dyDescent="0.25">
      <c r="C220" s="8">
        <v>2024</v>
      </c>
      <c r="D220" s="8">
        <v>2025</v>
      </c>
      <c r="E220" s="8" t="s">
        <v>99</v>
      </c>
    </row>
    <row r="221" spans="2:5" ht="15" thickBot="1" x14ac:dyDescent="0.25">
      <c r="B221" s="16" t="s">
        <v>91</v>
      </c>
      <c r="C221" s="5">
        <v>75</v>
      </c>
      <c r="D221" s="5">
        <v>83</v>
      </c>
      <c r="E221" s="6">
        <f t="shared" ref="E221:E223" si="30">IF(C221=0,"-",(D221-C221)/C221)</f>
        <v>0.10666666666666667</v>
      </c>
    </row>
    <row r="222" spans="2:5" ht="15" thickBot="1" x14ac:dyDescent="0.25">
      <c r="B222" s="16" t="s">
        <v>92</v>
      </c>
      <c r="C222" s="5">
        <v>73</v>
      </c>
      <c r="D222" s="5">
        <v>87</v>
      </c>
      <c r="E222" s="6">
        <f t="shared" si="30"/>
        <v>0.19178082191780821</v>
      </c>
    </row>
    <row r="223" spans="2:5" ht="15" thickBot="1" x14ac:dyDescent="0.25">
      <c r="B223" s="16" t="s">
        <v>93</v>
      </c>
      <c r="C223" s="5">
        <v>64</v>
      </c>
      <c r="D223" s="5">
        <v>62</v>
      </c>
      <c r="E223" s="6">
        <f t="shared" si="30"/>
        <v>-3.125E-2</v>
      </c>
    </row>
    <row r="224" spans="2:5" ht="15" thickBot="1" x14ac:dyDescent="0.25">
      <c r="C224" s="5"/>
      <c r="D224" s="5"/>
      <c r="E224" s="6"/>
    </row>
    <row r="225" spans="3:5" ht="15" thickBot="1" x14ac:dyDescent="0.25">
      <c r="C225" s="5"/>
      <c r="D225" s="5"/>
      <c r="E225" s="6"/>
    </row>
    <row r="226" spans="3:5" ht="15" thickBot="1" x14ac:dyDescent="0.25">
      <c r="C226" s="5"/>
      <c r="D226" s="5"/>
      <c r="E226" s="6"/>
    </row>
    <row r="227" spans="3:5" ht="15" thickBot="1" x14ac:dyDescent="0.25">
      <c r="C227" s="5"/>
      <c r="D227" s="5"/>
      <c r="E227" s="6"/>
    </row>
    <row r="228" spans="3:5" ht="15" thickBot="1" x14ac:dyDescent="0.25">
      <c r="C228" s="5"/>
      <c r="D228" s="5"/>
      <c r="E228" s="6"/>
    </row>
  </sheetData>
  <mergeCells count="6">
    <mergeCell ref="C126:F126"/>
    <mergeCell ref="G126:J126"/>
    <mergeCell ref="K126:N126"/>
    <mergeCell ref="C141:F141"/>
    <mergeCell ref="G141:J141"/>
    <mergeCell ref="K141:N141"/>
  </mergeCells>
  <pageMargins left="0.70866141732283472" right="0.70866141732283472" top="0.74803149606299213" bottom="0.74803149606299213" header="0.31496062992125984" footer="0.31496062992125984"/>
  <pageSetup paperSize="9" scale="35" fitToWidth="2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228"/>
  <sheetViews>
    <sheetView workbookViewId="0"/>
  </sheetViews>
  <sheetFormatPr baseColWidth="10" defaultRowHeight="12.75" x14ac:dyDescent="0.2"/>
  <cols>
    <col min="2" max="2" width="56.875" bestFit="1" customWidth="1"/>
    <col min="3" max="4" width="12.5" customWidth="1"/>
    <col min="5" max="5" width="12.75" customWidth="1"/>
    <col min="6" max="6" width="8.75" bestFit="1" customWidth="1"/>
    <col min="7" max="7" width="11.625" customWidth="1"/>
    <col min="8" max="8" width="12.125" customWidth="1"/>
    <col min="9" max="9" width="12.75" customWidth="1"/>
    <col min="10" max="10" width="8.75" bestFit="1" customWidth="1"/>
    <col min="11" max="11" width="11.625" bestFit="1" customWidth="1"/>
    <col min="12" max="12" width="12" bestFit="1" customWidth="1"/>
    <col min="13" max="13" width="12.75" customWidth="1"/>
    <col min="14" max="14" width="9.625" bestFit="1" customWidth="1"/>
  </cols>
  <sheetData>
    <row r="1" spans="1:5" ht="15" thickBot="1" x14ac:dyDescent="0.25">
      <c r="A1" s="5"/>
      <c r="B1" s="5"/>
    </row>
    <row r="2" spans="1:5" ht="15" thickBot="1" x14ac:dyDescent="0.25">
      <c r="A2" s="5"/>
      <c r="B2" s="5"/>
    </row>
    <row r="3" spans="1:5" ht="15" thickBot="1" x14ac:dyDescent="0.25">
      <c r="A3" s="5"/>
      <c r="B3" s="5"/>
    </row>
    <row r="11" spans="1:5" ht="27" customHeight="1" x14ac:dyDescent="0.2">
      <c r="B11" s="20" t="str">
        <f>Portada!B9</f>
        <v>Año 2025</v>
      </c>
    </row>
    <row r="13" spans="1:5" ht="42.75" customHeight="1" thickBot="1" x14ac:dyDescent="0.25">
      <c r="C13" s="8">
        <v>2024</v>
      </c>
      <c r="D13" s="8">
        <v>2025</v>
      </c>
      <c r="E13" s="8" t="s">
        <v>99</v>
      </c>
    </row>
    <row r="14" spans="1:5" ht="20.100000000000001" customHeight="1" thickBot="1" x14ac:dyDescent="0.25">
      <c r="B14" s="4" t="s">
        <v>22</v>
      </c>
      <c r="C14" s="5">
        <v>3299</v>
      </c>
      <c r="D14" s="5">
        <v>3357</v>
      </c>
      <c r="E14" s="6">
        <f>IF(C14&gt;0,(D14-C14)/C14)</f>
        <v>1.7581085177326462E-2</v>
      </c>
    </row>
    <row r="15" spans="1:5" ht="20.100000000000001" customHeight="1" thickBot="1" x14ac:dyDescent="0.25">
      <c r="B15" s="4" t="s">
        <v>17</v>
      </c>
      <c r="C15" s="5">
        <v>2957</v>
      </c>
      <c r="D15" s="5">
        <v>3115</v>
      </c>
      <c r="E15" s="6">
        <f t="shared" ref="E15:E25" si="0">IF(C15&gt;0,(D15-C15)/C15)</f>
        <v>5.3432532972607374E-2</v>
      </c>
    </row>
    <row r="16" spans="1:5" ht="20.100000000000001" customHeight="1" thickBot="1" x14ac:dyDescent="0.25">
      <c r="B16" s="4" t="s">
        <v>18</v>
      </c>
      <c r="C16" s="5">
        <v>2503</v>
      </c>
      <c r="D16" s="5">
        <v>2787</v>
      </c>
      <c r="E16" s="6">
        <f t="shared" si="0"/>
        <v>0.11346384338793448</v>
      </c>
    </row>
    <row r="17" spans="2:5" ht="20.100000000000001" customHeight="1" thickBot="1" x14ac:dyDescent="0.25">
      <c r="B17" s="4" t="s">
        <v>19</v>
      </c>
      <c r="C17" s="5">
        <v>454</v>
      </c>
      <c r="D17" s="5">
        <v>328</v>
      </c>
      <c r="E17" s="6">
        <f t="shared" si="0"/>
        <v>-0.27753303964757708</v>
      </c>
    </row>
    <row r="18" spans="2:5" ht="20.100000000000001" customHeight="1" thickBot="1" x14ac:dyDescent="0.25">
      <c r="B18" s="4" t="s">
        <v>100</v>
      </c>
      <c r="C18" s="5">
        <v>9</v>
      </c>
      <c r="D18" s="5">
        <v>18</v>
      </c>
      <c r="E18" s="6">
        <f>IF(C18=0,"-",(D18-C18)/C18)</f>
        <v>1</v>
      </c>
    </row>
    <row r="19" spans="2:5" ht="20.100000000000001" customHeight="1" thickBot="1" x14ac:dyDescent="0.25">
      <c r="B19" s="4" t="s">
        <v>101</v>
      </c>
      <c r="C19" s="5">
        <v>0</v>
      </c>
      <c r="D19" s="5">
        <v>0</v>
      </c>
      <c r="E19" s="6" t="str">
        <f>IF(C19=0,"-",(D19-C19)/C19)</f>
        <v>-</v>
      </c>
    </row>
    <row r="20" spans="2:5" ht="20.100000000000001" customHeight="1" thickBot="1" x14ac:dyDescent="0.25">
      <c r="B20" s="4" t="s">
        <v>20</v>
      </c>
      <c r="C20" s="6">
        <f>C17/C15</f>
        <v>0.15353398714913763</v>
      </c>
      <c r="D20" s="6">
        <f>D17/D15</f>
        <v>0.10529695024077046</v>
      </c>
      <c r="E20" s="6">
        <f t="shared" si="0"/>
        <v>-0.31417823378423287</v>
      </c>
    </row>
    <row r="21" spans="2:5" ht="30" customHeight="1" thickBot="1" x14ac:dyDescent="0.25">
      <c r="B21" s="4" t="s">
        <v>23</v>
      </c>
      <c r="C21" s="5">
        <v>47</v>
      </c>
      <c r="D21" s="5">
        <v>90</v>
      </c>
      <c r="E21" s="6">
        <f t="shared" si="0"/>
        <v>0.91489361702127658</v>
      </c>
    </row>
    <row r="22" spans="2:5" ht="20.100000000000001" customHeight="1" thickBot="1" x14ac:dyDescent="0.25">
      <c r="B22" s="4" t="s">
        <v>24</v>
      </c>
      <c r="C22" s="5">
        <v>42</v>
      </c>
      <c r="D22" s="5">
        <v>83</v>
      </c>
      <c r="E22" s="6">
        <f t="shared" si="0"/>
        <v>0.97619047619047616</v>
      </c>
    </row>
    <row r="23" spans="2:5" ht="20.100000000000001" customHeight="1" thickBot="1" x14ac:dyDescent="0.25">
      <c r="B23" s="4" t="s">
        <v>25</v>
      </c>
      <c r="C23" s="5">
        <v>5</v>
      </c>
      <c r="D23" s="5">
        <v>7</v>
      </c>
      <c r="E23" s="6">
        <f t="shared" si="0"/>
        <v>0.4</v>
      </c>
    </row>
    <row r="24" spans="2:5" ht="20.100000000000001" customHeight="1" thickBot="1" x14ac:dyDescent="0.25">
      <c r="B24" s="4" t="s">
        <v>21</v>
      </c>
      <c r="C24" s="6">
        <f>C23/C21</f>
        <v>0.10638297872340426</v>
      </c>
      <c r="D24" s="6">
        <f t="shared" ref="D24" si="1">D23/D21</f>
        <v>7.7777777777777779E-2</v>
      </c>
      <c r="E24" s="6">
        <f t="shared" si="0"/>
        <v>-0.2688888888888889</v>
      </c>
    </row>
    <row r="25" spans="2:5" ht="20.100000000000001" customHeight="1" thickBot="1" x14ac:dyDescent="0.25">
      <c r="B25" s="7" t="s">
        <v>26</v>
      </c>
      <c r="C25" s="6">
        <v>0.55478007669736062</v>
      </c>
      <c r="D25" s="6">
        <v>0.5845231773291325</v>
      </c>
      <c r="E25" s="6">
        <f t="shared" si="0"/>
        <v>5.3612416669384301E-2</v>
      </c>
    </row>
    <row r="33" spans="2:5" ht="42.75" customHeight="1" thickBot="1" x14ac:dyDescent="0.25">
      <c r="C33" s="8">
        <v>2024</v>
      </c>
      <c r="D33" s="8">
        <v>2025</v>
      </c>
      <c r="E33" s="8" t="s">
        <v>99</v>
      </c>
    </row>
    <row r="34" spans="2:5" ht="20.100000000000001" customHeight="1" thickBot="1" x14ac:dyDescent="0.25">
      <c r="B34" s="4" t="s">
        <v>27</v>
      </c>
      <c r="C34" s="5">
        <v>736</v>
      </c>
      <c r="D34" s="5">
        <v>820</v>
      </c>
      <c r="E34" s="6">
        <f>IF(C34&gt;0,(D34-C34)/C34,"-")</f>
        <v>0.11413043478260869</v>
      </c>
    </row>
    <row r="35" spans="2:5" ht="20.100000000000001" customHeight="1" thickBot="1" x14ac:dyDescent="0.25">
      <c r="B35" s="4" t="s">
        <v>29</v>
      </c>
      <c r="C35" s="5">
        <v>5</v>
      </c>
      <c r="D35" s="5">
        <v>2</v>
      </c>
      <c r="E35" s="6">
        <f t="shared" ref="E35:E37" si="2">IF(C35&gt;0,(D35-C35)/C35,"-")</f>
        <v>-0.6</v>
      </c>
    </row>
    <row r="36" spans="2:5" ht="20.100000000000001" customHeight="1" thickBot="1" x14ac:dyDescent="0.25">
      <c r="B36" s="4" t="s">
        <v>28</v>
      </c>
      <c r="C36" s="5">
        <v>518</v>
      </c>
      <c r="D36" s="5">
        <v>603</v>
      </c>
      <c r="E36" s="6">
        <f t="shared" si="2"/>
        <v>0.1640926640926641</v>
      </c>
    </row>
    <row r="37" spans="2:5" ht="20.100000000000001" customHeight="1" thickBot="1" x14ac:dyDescent="0.25">
      <c r="B37" s="4" t="s">
        <v>30</v>
      </c>
      <c r="C37" s="5">
        <v>213</v>
      </c>
      <c r="D37" s="5">
        <v>215</v>
      </c>
      <c r="E37" s="6">
        <f t="shared" si="2"/>
        <v>9.3896713615023476E-3</v>
      </c>
    </row>
    <row r="43" spans="2:5" ht="42.75" customHeight="1" thickBot="1" x14ac:dyDescent="0.25">
      <c r="C43" s="8">
        <v>2024</v>
      </c>
      <c r="D43" s="8">
        <v>2025</v>
      </c>
      <c r="E43" s="8" t="s">
        <v>99</v>
      </c>
    </row>
    <row r="44" spans="2:5" ht="20.100000000000001" customHeight="1" thickBot="1" x14ac:dyDescent="0.25">
      <c r="B44" s="4" t="s">
        <v>33</v>
      </c>
      <c r="C44" s="5">
        <v>703</v>
      </c>
      <c r="D44" s="5">
        <v>624</v>
      </c>
      <c r="E44" s="6">
        <f>IF(C44&gt;0,(D44-C44)/C44,"-")</f>
        <v>-0.112375533428165</v>
      </c>
    </row>
    <row r="45" spans="2:5" ht="20.100000000000001" customHeight="1" thickBot="1" x14ac:dyDescent="0.25">
      <c r="B45" s="4" t="s">
        <v>34</v>
      </c>
      <c r="C45" s="5">
        <v>37</v>
      </c>
      <c r="D45" s="5">
        <v>22</v>
      </c>
      <c r="E45" s="6">
        <f t="shared" ref="E45:E51" si="3">IF(C45&gt;0,(D45-C45)/C45,"-")</f>
        <v>-0.40540540540540543</v>
      </c>
    </row>
    <row r="46" spans="2:5" ht="20.100000000000001" customHeight="1" thickBot="1" x14ac:dyDescent="0.25">
      <c r="B46" s="4" t="s">
        <v>31</v>
      </c>
      <c r="C46" s="5">
        <v>62</v>
      </c>
      <c r="D46" s="5">
        <v>57</v>
      </c>
      <c r="E46" s="6">
        <f t="shared" si="3"/>
        <v>-8.0645161290322578E-2</v>
      </c>
    </row>
    <row r="47" spans="2:5" ht="20.100000000000001" customHeight="1" thickBot="1" x14ac:dyDescent="0.25">
      <c r="B47" s="4" t="s">
        <v>32</v>
      </c>
      <c r="C47" s="5">
        <v>1170</v>
      </c>
      <c r="D47" s="5">
        <v>1023</v>
      </c>
      <c r="E47" s="6">
        <f t="shared" si="3"/>
        <v>-0.12564102564102564</v>
      </c>
    </row>
    <row r="48" spans="2:5" ht="20.100000000000001" customHeight="1" thickBot="1" x14ac:dyDescent="0.25">
      <c r="B48" s="4" t="s">
        <v>35</v>
      </c>
      <c r="C48" s="5">
        <v>505</v>
      </c>
      <c r="D48" s="5">
        <v>600</v>
      </c>
      <c r="E48" s="6">
        <f t="shared" si="3"/>
        <v>0.18811881188118812</v>
      </c>
    </row>
    <row r="49" spans="2:5" ht="20.100000000000001" customHeight="1" thickBot="1" x14ac:dyDescent="0.25">
      <c r="B49" s="4" t="s">
        <v>67</v>
      </c>
      <c r="C49" s="5">
        <v>261</v>
      </c>
      <c r="D49" s="5">
        <v>391</v>
      </c>
      <c r="E49" s="6">
        <f t="shared" si="3"/>
        <v>0.49808429118773945</v>
      </c>
    </row>
    <row r="50" spans="2:5" ht="20.100000000000001" customHeight="1" collapsed="1" thickBot="1" x14ac:dyDescent="0.25">
      <c r="B50" s="4" t="s">
        <v>36</v>
      </c>
      <c r="C50" s="6">
        <f>C44/(C44+C45)</f>
        <v>0.95</v>
      </c>
      <c r="D50" s="6">
        <f>D44/(D44+D45)</f>
        <v>0.96594427244582048</v>
      </c>
      <c r="E50" s="6">
        <f t="shared" si="3"/>
        <v>1.6783444679811084E-2</v>
      </c>
    </row>
    <row r="51" spans="2:5" ht="20.100000000000001" customHeight="1" thickBot="1" x14ac:dyDescent="0.25">
      <c r="B51" s="4" t="s">
        <v>37</v>
      </c>
      <c r="C51" s="6">
        <f>C47/(C46+C47)</f>
        <v>0.94967532467532467</v>
      </c>
      <c r="D51" s="6">
        <f t="shared" ref="D51" si="4">D47/(D46+D47)</f>
        <v>0.94722222222222219</v>
      </c>
      <c r="E51" s="6">
        <f t="shared" si="3"/>
        <v>-2.5830959164292833E-3</v>
      </c>
    </row>
    <row r="57" spans="2:5" ht="42.75" customHeight="1" thickBot="1" x14ac:dyDescent="0.25">
      <c r="C57" s="8">
        <v>2024</v>
      </c>
      <c r="D57" s="8">
        <v>2025</v>
      </c>
      <c r="E57" s="8" t="s">
        <v>99</v>
      </c>
    </row>
    <row r="58" spans="2:5" ht="20.100000000000001" customHeight="1" thickBot="1" x14ac:dyDescent="0.25">
      <c r="B58" s="4" t="s">
        <v>38</v>
      </c>
      <c r="C58" s="5">
        <v>749</v>
      </c>
      <c r="D58" s="5">
        <v>658</v>
      </c>
      <c r="E58" s="6">
        <f>IF(C58&gt;0,(D58-C58)/C58,"-")</f>
        <v>-0.12149532710280374</v>
      </c>
    </row>
    <row r="59" spans="2:5" ht="20.100000000000001" customHeight="1" thickBot="1" x14ac:dyDescent="0.25">
      <c r="B59" s="4" t="s">
        <v>41</v>
      </c>
      <c r="C59" s="5">
        <v>635</v>
      </c>
      <c r="D59" s="5">
        <v>581</v>
      </c>
      <c r="E59" s="6">
        <f t="shared" ref="E59:E63" si="5">IF(C59&gt;0,(D59-C59)/C59,"-")</f>
        <v>-8.5039370078740156E-2</v>
      </c>
    </row>
    <row r="60" spans="2:5" ht="20.100000000000001" customHeight="1" thickBot="1" x14ac:dyDescent="0.25">
      <c r="B60" s="4" t="s">
        <v>42</v>
      </c>
      <c r="C60" s="5">
        <v>74</v>
      </c>
      <c r="D60" s="5">
        <v>55</v>
      </c>
      <c r="E60" s="6">
        <f t="shared" si="5"/>
        <v>-0.25675675675675674</v>
      </c>
    </row>
    <row r="61" spans="2:5" ht="20.100000000000001" customHeight="1" collapsed="1" thickBot="1" x14ac:dyDescent="0.25">
      <c r="B61" s="4" t="s">
        <v>98</v>
      </c>
      <c r="C61" s="6">
        <f>(C59+C60)/C58</f>
        <v>0.94659546061415223</v>
      </c>
      <c r="D61" s="6">
        <f>(D59+D60)/D58</f>
        <v>0.96656534954407292</v>
      </c>
      <c r="E61" s="6">
        <f t="shared" si="5"/>
        <v>2.1096539927377426E-2</v>
      </c>
    </row>
    <row r="62" spans="2:5" ht="20.100000000000001" customHeight="1" thickBot="1" x14ac:dyDescent="0.25">
      <c r="B62" s="4" t="s">
        <v>39</v>
      </c>
      <c r="C62" s="6">
        <v>0.94776119402985071</v>
      </c>
      <c r="D62" s="6">
        <v>0.96994991652754592</v>
      </c>
      <c r="E62" s="6">
        <f t="shared" si="5"/>
        <v>2.3411722950324083E-2</v>
      </c>
    </row>
    <row r="63" spans="2:5" ht="20.100000000000001" customHeight="1" thickBot="1" x14ac:dyDescent="0.25">
      <c r="B63" s="4" t="s">
        <v>40</v>
      </c>
      <c r="C63" s="6">
        <v>0.93670886075949367</v>
      </c>
      <c r="D63" s="6">
        <v>0.93220338983050843</v>
      </c>
      <c r="E63" s="6">
        <f t="shared" si="5"/>
        <v>-4.8098946404031544E-3</v>
      </c>
    </row>
    <row r="64" spans="2:5" ht="15" thickBot="1" x14ac:dyDescent="0.25">
      <c r="E64" s="6"/>
    </row>
    <row r="69" spans="2:5" ht="42.75" customHeight="1" thickBot="1" x14ac:dyDescent="0.25">
      <c r="C69" s="8">
        <v>2024</v>
      </c>
      <c r="D69" s="8">
        <v>2025</v>
      </c>
      <c r="E69" s="8" t="s">
        <v>99</v>
      </c>
    </row>
    <row r="70" spans="2:5" ht="20.100000000000001" customHeight="1" thickBot="1" x14ac:dyDescent="0.25">
      <c r="B70" s="4" t="s">
        <v>44</v>
      </c>
      <c r="C70" s="5">
        <v>3523</v>
      </c>
      <c r="D70" s="5">
        <v>3671</v>
      </c>
      <c r="E70" s="6">
        <f>IF(C70&gt;0,(D70-C70)/C70,"-")</f>
        <v>4.2009650865739427E-2</v>
      </c>
    </row>
    <row r="71" spans="2:5" ht="20.100000000000001" customHeight="1" thickBot="1" x14ac:dyDescent="0.25">
      <c r="B71" s="4" t="s">
        <v>45</v>
      </c>
      <c r="C71" s="5">
        <v>1132</v>
      </c>
      <c r="D71" s="5">
        <v>1093</v>
      </c>
      <c r="E71" s="6">
        <f t="shared" ref="E71:E77" si="6">IF(C71&gt;0,(D71-C71)/C71,"-")</f>
        <v>-3.4452296819787988E-2</v>
      </c>
    </row>
    <row r="72" spans="2:5" ht="20.100000000000001" customHeight="1" thickBot="1" x14ac:dyDescent="0.25">
      <c r="B72" s="4" t="s">
        <v>43</v>
      </c>
      <c r="C72" s="5">
        <v>16</v>
      </c>
      <c r="D72" s="5">
        <v>3</v>
      </c>
      <c r="E72" s="6">
        <f t="shared" si="6"/>
        <v>-0.8125</v>
      </c>
    </row>
    <row r="73" spans="2:5" ht="20.100000000000001" customHeight="1" thickBot="1" x14ac:dyDescent="0.25">
      <c r="B73" s="4" t="s">
        <v>46</v>
      </c>
      <c r="C73" s="5">
        <v>1688</v>
      </c>
      <c r="D73" s="5">
        <v>1777</v>
      </c>
      <c r="E73" s="6">
        <f t="shared" si="6"/>
        <v>5.2725118483412325E-2</v>
      </c>
    </row>
    <row r="74" spans="2:5" ht="20.100000000000001" customHeight="1" thickBot="1" x14ac:dyDescent="0.25">
      <c r="B74" s="4" t="s">
        <v>47</v>
      </c>
      <c r="C74" s="5">
        <v>555</v>
      </c>
      <c r="D74" s="5">
        <v>696</v>
      </c>
      <c r="E74" s="6">
        <f t="shared" si="6"/>
        <v>0.25405405405405407</v>
      </c>
    </row>
    <row r="75" spans="2:5" ht="20.100000000000001" customHeight="1" thickBot="1" x14ac:dyDescent="0.25">
      <c r="B75" s="4" t="s">
        <v>48</v>
      </c>
      <c r="C75" s="5">
        <v>132</v>
      </c>
      <c r="D75" s="5">
        <v>100</v>
      </c>
      <c r="E75" s="6">
        <f t="shared" si="6"/>
        <v>-0.24242424242424243</v>
      </c>
    </row>
    <row r="76" spans="2:5" ht="20.100000000000001" customHeight="1" thickBot="1" x14ac:dyDescent="0.25">
      <c r="B76" s="4" t="s">
        <v>49</v>
      </c>
      <c r="C76" s="5">
        <v>0</v>
      </c>
      <c r="D76" s="5">
        <v>0</v>
      </c>
      <c r="E76" s="6" t="str">
        <f t="shared" si="6"/>
        <v>-</v>
      </c>
    </row>
    <row r="77" spans="2:5" ht="20.100000000000001" customHeight="1" thickBot="1" x14ac:dyDescent="0.25">
      <c r="B77" s="4" t="s">
        <v>50</v>
      </c>
      <c r="C77" s="5">
        <v>0</v>
      </c>
      <c r="D77" s="5">
        <v>2</v>
      </c>
      <c r="E77" s="6" t="str">
        <f t="shared" si="6"/>
        <v>-</v>
      </c>
    </row>
    <row r="89" spans="2:5" ht="42.75" customHeight="1" thickBot="1" x14ac:dyDescent="0.25">
      <c r="C89" s="8">
        <v>2024</v>
      </c>
      <c r="D89" s="8">
        <v>2025</v>
      </c>
      <c r="E89" s="8" t="s">
        <v>99</v>
      </c>
    </row>
    <row r="90" spans="2:5" ht="29.25" thickBot="1" x14ac:dyDescent="0.25">
      <c r="B90" s="4" t="s">
        <v>51</v>
      </c>
      <c r="C90" s="5">
        <v>346</v>
      </c>
      <c r="D90" s="5">
        <v>290</v>
      </c>
      <c r="E90" s="6">
        <f>IF(C90&gt;0,(D90-C90)/C90,"-")</f>
        <v>-0.16184971098265896</v>
      </c>
    </row>
    <row r="91" spans="2:5" ht="29.25" thickBot="1" x14ac:dyDescent="0.25">
      <c r="B91" s="4" t="s">
        <v>52</v>
      </c>
      <c r="C91" s="5">
        <v>71</v>
      </c>
      <c r="D91" s="5">
        <v>76</v>
      </c>
      <c r="E91" s="6">
        <f t="shared" ref="E91:E93" si="7">IF(C91&gt;0,(D91-C91)/C91,"-")</f>
        <v>7.0422535211267609E-2</v>
      </c>
    </row>
    <row r="92" spans="2:5" ht="29.25" customHeight="1" thickBot="1" x14ac:dyDescent="0.25">
      <c r="B92" s="4" t="s">
        <v>53</v>
      </c>
      <c r="C92" s="5">
        <v>81</v>
      </c>
      <c r="D92" s="5">
        <v>49</v>
      </c>
      <c r="E92" s="6">
        <f t="shared" si="7"/>
        <v>-0.39506172839506171</v>
      </c>
    </row>
    <row r="93" spans="2:5" ht="29.25" customHeight="1" thickBot="1" x14ac:dyDescent="0.25">
      <c r="B93" s="4" t="s">
        <v>54</v>
      </c>
      <c r="C93" s="6">
        <f>(C90+C91)/(C90+C91+C92)</f>
        <v>0.83734939759036142</v>
      </c>
      <c r="D93" s="6">
        <f>(D90+D91)/(D90+D91+D92)</f>
        <v>0.88192771084337351</v>
      </c>
      <c r="E93" s="6">
        <f t="shared" si="7"/>
        <v>5.3237410071942499E-2</v>
      </c>
    </row>
    <row r="99" spans="2:5" ht="42.75" customHeight="1" thickBot="1" x14ac:dyDescent="0.25">
      <c r="C99" s="8">
        <v>2024</v>
      </c>
      <c r="D99" s="8">
        <v>2025</v>
      </c>
      <c r="E99" s="8" t="s">
        <v>99</v>
      </c>
    </row>
    <row r="100" spans="2:5" ht="20.100000000000001" customHeight="1" thickBot="1" x14ac:dyDescent="0.25">
      <c r="B100" s="4" t="s">
        <v>38</v>
      </c>
      <c r="C100" s="5">
        <v>506</v>
      </c>
      <c r="D100" s="5">
        <v>421</v>
      </c>
      <c r="E100" s="6">
        <f>IF(C100&gt;0,(D100-C100)/C100,"-")</f>
        <v>-0.16798418972332016</v>
      </c>
    </row>
    <row r="101" spans="2:5" ht="20.100000000000001" customHeight="1" thickBot="1" x14ac:dyDescent="0.25">
      <c r="B101" s="4" t="s">
        <v>41</v>
      </c>
      <c r="C101" s="5">
        <v>371</v>
      </c>
      <c r="D101" s="5">
        <v>285</v>
      </c>
      <c r="E101" s="6">
        <f t="shared" ref="E101:E105" si="8">IF(C101&gt;0,(D101-C101)/C101,"-")</f>
        <v>-0.23180592991913745</v>
      </c>
    </row>
    <row r="102" spans="2:5" ht="20.100000000000001" customHeight="1" thickBot="1" x14ac:dyDescent="0.25">
      <c r="B102" s="4" t="s">
        <v>42</v>
      </c>
      <c r="C102" s="5">
        <v>51</v>
      </c>
      <c r="D102" s="5">
        <v>87</v>
      </c>
      <c r="E102" s="6">
        <f t="shared" si="8"/>
        <v>0.70588235294117652</v>
      </c>
    </row>
    <row r="103" spans="2:5" ht="20.100000000000001" customHeight="1" thickBot="1" x14ac:dyDescent="0.25">
      <c r="B103" s="4" t="s">
        <v>98</v>
      </c>
      <c r="C103" s="6">
        <f>(C101+C102)/C100</f>
        <v>0.83399209486166004</v>
      </c>
      <c r="D103" s="6">
        <f>(D101+D102)/D100</f>
        <v>0.88361045130641325</v>
      </c>
      <c r="E103" s="6">
        <f t="shared" si="8"/>
        <v>5.9494996116220673E-2</v>
      </c>
    </row>
    <row r="104" spans="2:5" ht="20.100000000000001" customHeight="1" thickBot="1" x14ac:dyDescent="0.25">
      <c r="B104" s="4" t="s">
        <v>39</v>
      </c>
      <c r="C104" s="6">
        <v>0.82628062360801779</v>
      </c>
      <c r="D104" s="6">
        <v>0.86363636363636365</v>
      </c>
      <c r="E104" s="6">
        <f t="shared" si="8"/>
        <v>4.5209507473658456E-2</v>
      </c>
    </row>
    <row r="105" spans="2:5" ht="20.100000000000001" customHeight="1" thickBot="1" x14ac:dyDescent="0.25">
      <c r="B105" s="4" t="s">
        <v>40</v>
      </c>
      <c r="C105" s="6">
        <v>0.89473684210526316</v>
      </c>
      <c r="D105" s="6">
        <v>0.95604395604395609</v>
      </c>
      <c r="E105" s="6">
        <f t="shared" si="8"/>
        <v>6.8519715578539156E-2</v>
      </c>
    </row>
    <row r="111" spans="2:5" ht="42.75" customHeight="1" thickBot="1" x14ac:dyDescent="0.25">
      <c r="C111" s="8">
        <v>2024</v>
      </c>
      <c r="D111" s="8">
        <v>2025</v>
      </c>
      <c r="E111" s="8" t="s">
        <v>99</v>
      </c>
    </row>
    <row r="112" spans="2:5" ht="15" thickBot="1" x14ac:dyDescent="0.25">
      <c r="B112" s="4" t="s">
        <v>55</v>
      </c>
      <c r="C112" s="5">
        <v>459</v>
      </c>
      <c r="D112" s="5">
        <v>469</v>
      </c>
      <c r="E112" s="6">
        <f>IF(C112&gt;0,(D112-C112)/C112,"-")</f>
        <v>2.178649237472767E-2</v>
      </c>
    </row>
    <row r="113" spans="2:14" ht="15" thickBot="1" x14ac:dyDescent="0.25">
      <c r="B113" s="4" t="s">
        <v>56</v>
      </c>
      <c r="C113" s="5">
        <v>379</v>
      </c>
      <c r="D113" s="5">
        <v>356</v>
      </c>
      <c r="E113" s="6">
        <f t="shared" ref="E113:E114" si="9">IF(C113&gt;0,(D113-C113)/C113,"-")</f>
        <v>-6.0686015831134567E-2</v>
      </c>
    </row>
    <row r="114" spans="2:14" ht="15" thickBot="1" x14ac:dyDescent="0.25">
      <c r="B114" s="4" t="s">
        <v>57</v>
      </c>
      <c r="C114" s="5">
        <v>80</v>
      </c>
      <c r="D114" s="5">
        <v>113</v>
      </c>
      <c r="E114" s="6">
        <f t="shared" si="9"/>
        <v>0.41249999999999998</v>
      </c>
    </row>
    <row r="126" spans="2:14" ht="26.25" customHeight="1" thickBot="1" x14ac:dyDescent="0.25">
      <c r="C126" s="27">
        <v>2024</v>
      </c>
      <c r="D126" s="28"/>
      <c r="E126" s="28"/>
      <c r="F126" s="29"/>
      <c r="G126" s="27">
        <v>2025</v>
      </c>
      <c r="H126" s="28"/>
      <c r="I126" s="28"/>
      <c r="J126" s="29"/>
      <c r="K126" s="30" t="s">
        <v>58</v>
      </c>
      <c r="L126" s="31"/>
      <c r="M126" s="31"/>
      <c r="N126" s="31"/>
    </row>
    <row r="127" spans="2:14" ht="29.25" customHeight="1" thickBot="1" x14ac:dyDescent="0.25">
      <c r="C127" s="11" t="s">
        <v>59</v>
      </c>
      <c r="D127" s="12" t="s">
        <v>60</v>
      </c>
      <c r="E127" s="12" t="s">
        <v>61</v>
      </c>
      <c r="F127" s="12" t="s">
        <v>62</v>
      </c>
      <c r="G127" s="11" t="s">
        <v>59</v>
      </c>
      <c r="H127" s="12" t="s">
        <v>60</v>
      </c>
      <c r="I127" s="12" t="s">
        <v>61</v>
      </c>
      <c r="J127" s="12" t="s">
        <v>62</v>
      </c>
      <c r="K127" s="11" t="s">
        <v>59</v>
      </c>
      <c r="L127" s="12" t="s">
        <v>60</v>
      </c>
      <c r="M127" s="12" t="s">
        <v>61</v>
      </c>
      <c r="N127" s="12" t="s">
        <v>62</v>
      </c>
    </row>
    <row r="128" spans="2:14" ht="15" thickBot="1" x14ac:dyDescent="0.25">
      <c r="B128" s="4" t="s">
        <v>63</v>
      </c>
      <c r="C128" s="10">
        <v>6</v>
      </c>
      <c r="D128" s="10">
        <v>3</v>
      </c>
      <c r="E128" s="10">
        <v>0</v>
      </c>
      <c r="F128" s="10">
        <v>9</v>
      </c>
      <c r="G128" s="10">
        <v>7</v>
      </c>
      <c r="H128" s="10">
        <v>2</v>
      </c>
      <c r="I128" s="10">
        <v>0</v>
      </c>
      <c r="J128" s="10">
        <v>9</v>
      </c>
      <c r="K128" s="6">
        <f>IF(C128=0,"-",(G128-C128)/C128)</f>
        <v>0.16666666666666666</v>
      </c>
      <c r="L128" s="6">
        <f t="shared" ref="L128:N133" si="10">IF(D128=0,"-",(H128-D128)/D128)</f>
        <v>-0.33333333333333331</v>
      </c>
      <c r="M128" s="6" t="str">
        <f t="shared" si="10"/>
        <v>-</v>
      </c>
      <c r="N128" s="6">
        <f t="shared" si="10"/>
        <v>0</v>
      </c>
    </row>
    <row r="129" spans="2:14" ht="15" thickBot="1" x14ac:dyDescent="0.25">
      <c r="B129" s="4" t="s">
        <v>64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6" t="str">
        <f t="shared" ref="K129:K133" si="11">IF(C129=0,"-",(G129-C129)/C129)</f>
        <v>-</v>
      </c>
      <c r="L129" s="6" t="str">
        <f t="shared" si="10"/>
        <v>-</v>
      </c>
      <c r="M129" s="6" t="str">
        <f t="shared" si="10"/>
        <v>-</v>
      </c>
      <c r="N129" s="6" t="str">
        <f t="shared" si="10"/>
        <v>-</v>
      </c>
    </row>
    <row r="130" spans="2:14" ht="15" thickBot="1" x14ac:dyDescent="0.25">
      <c r="B130" s="4" t="s">
        <v>65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6" t="str">
        <f t="shared" si="11"/>
        <v>-</v>
      </c>
      <c r="L130" s="6" t="str">
        <f t="shared" si="10"/>
        <v>-</v>
      </c>
      <c r="M130" s="6" t="str">
        <f t="shared" si="10"/>
        <v>-</v>
      </c>
      <c r="N130" s="6" t="str">
        <f t="shared" si="10"/>
        <v>-</v>
      </c>
    </row>
    <row r="131" spans="2:14" ht="15" thickBot="1" x14ac:dyDescent="0.25">
      <c r="B131" s="7" t="s">
        <v>66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6" t="str">
        <f t="shared" si="11"/>
        <v>-</v>
      </c>
      <c r="L131" s="6" t="str">
        <f t="shared" si="10"/>
        <v>-</v>
      </c>
      <c r="M131" s="6" t="str">
        <f t="shared" si="10"/>
        <v>-</v>
      </c>
      <c r="N131" s="6" t="str">
        <f t="shared" si="10"/>
        <v>-</v>
      </c>
    </row>
    <row r="132" spans="2:14" ht="15" thickBot="1" x14ac:dyDescent="0.25">
      <c r="B132" s="4" t="s">
        <v>67</v>
      </c>
      <c r="C132" s="10">
        <v>1</v>
      </c>
      <c r="D132" s="10">
        <v>0</v>
      </c>
      <c r="E132" s="10">
        <v>0</v>
      </c>
      <c r="F132" s="10">
        <v>1</v>
      </c>
      <c r="G132" s="10">
        <v>1</v>
      </c>
      <c r="H132" s="10">
        <v>0</v>
      </c>
      <c r="I132" s="10">
        <v>0</v>
      </c>
      <c r="J132" s="10">
        <v>1</v>
      </c>
      <c r="K132" s="6">
        <f t="shared" si="11"/>
        <v>0</v>
      </c>
      <c r="L132" s="6" t="str">
        <f t="shared" si="10"/>
        <v>-</v>
      </c>
      <c r="M132" s="6" t="str">
        <f t="shared" si="10"/>
        <v>-</v>
      </c>
      <c r="N132" s="6">
        <f t="shared" si="10"/>
        <v>0</v>
      </c>
    </row>
    <row r="133" spans="2:14" ht="15" thickBot="1" x14ac:dyDescent="0.25">
      <c r="B133" s="4" t="s">
        <v>68</v>
      </c>
      <c r="C133" s="10">
        <v>7</v>
      </c>
      <c r="D133" s="10">
        <v>3</v>
      </c>
      <c r="E133" s="10">
        <v>0</v>
      </c>
      <c r="F133" s="10">
        <v>10</v>
      </c>
      <c r="G133" s="10">
        <v>8</v>
      </c>
      <c r="H133" s="10">
        <v>2</v>
      </c>
      <c r="I133" s="10">
        <v>0</v>
      </c>
      <c r="J133" s="10">
        <v>10</v>
      </c>
      <c r="K133" s="6">
        <f t="shared" si="11"/>
        <v>0.14285714285714285</v>
      </c>
      <c r="L133" s="6">
        <f t="shared" si="10"/>
        <v>-0.33333333333333331</v>
      </c>
      <c r="M133" s="6" t="str">
        <f t="shared" si="10"/>
        <v>-</v>
      </c>
      <c r="N133" s="6">
        <f t="shared" si="10"/>
        <v>0</v>
      </c>
    </row>
    <row r="134" spans="2:14" ht="15" thickBot="1" x14ac:dyDescent="0.25">
      <c r="B134" s="4" t="s">
        <v>36</v>
      </c>
      <c r="C134" s="6">
        <f>IF(C128=0,"-",C128/(C128+C129))</f>
        <v>1</v>
      </c>
      <c r="D134" s="6">
        <f>IF(D128=0,"-",D128/(D128+D129))</f>
        <v>1</v>
      </c>
      <c r="E134" s="6" t="str">
        <f t="shared" ref="E134:J134" si="12">IF(E128=0,"-",E128/(E128+E129))</f>
        <v>-</v>
      </c>
      <c r="F134" s="6">
        <f t="shared" si="12"/>
        <v>1</v>
      </c>
      <c r="G134" s="6">
        <f t="shared" si="12"/>
        <v>1</v>
      </c>
      <c r="H134" s="6">
        <f t="shared" si="12"/>
        <v>1</v>
      </c>
      <c r="I134" s="6" t="str">
        <f t="shared" si="12"/>
        <v>-</v>
      </c>
      <c r="J134" s="6">
        <f t="shared" si="12"/>
        <v>1</v>
      </c>
      <c r="K134" s="6">
        <f>IF(OR(C134="-",G134="-"),"-",(G134-C134)/C134)</f>
        <v>0</v>
      </c>
      <c r="L134" s="6">
        <f t="shared" ref="L134:N135" si="13">IF(OR(D134="-",H134="-"),"-",(H134-D134)/D134)</f>
        <v>0</v>
      </c>
      <c r="M134" s="6" t="str">
        <f t="shared" si="13"/>
        <v>-</v>
      </c>
      <c r="N134" s="6">
        <f t="shared" si="13"/>
        <v>0</v>
      </c>
    </row>
    <row r="135" spans="2:14" ht="15" thickBot="1" x14ac:dyDescent="0.25">
      <c r="B135" s="4" t="s">
        <v>37</v>
      </c>
      <c r="C135" s="6" t="str">
        <f>IF(C131=0,"-",C131/(C130+C131))</f>
        <v>-</v>
      </c>
      <c r="D135" s="6" t="str">
        <f t="shared" ref="D135:J135" si="14">IF(D131=0,"-",D131/(D130+D131))</f>
        <v>-</v>
      </c>
      <c r="E135" s="6" t="str">
        <f t="shared" si="14"/>
        <v>-</v>
      </c>
      <c r="F135" s="6" t="str">
        <f t="shared" si="14"/>
        <v>-</v>
      </c>
      <c r="G135" s="6" t="str">
        <f t="shared" si="14"/>
        <v>-</v>
      </c>
      <c r="H135" s="6" t="str">
        <f t="shared" si="14"/>
        <v>-</v>
      </c>
      <c r="I135" s="6" t="str">
        <f t="shared" si="14"/>
        <v>-</v>
      </c>
      <c r="J135" s="6" t="str">
        <f t="shared" si="14"/>
        <v>-</v>
      </c>
      <c r="K135" s="6" t="str">
        <f>IF(OR(C135="-",G135="-"),"-",(G135-C135)/C135)</f>
        <v>-</v>
      </c>
      <c r="L135" s="6" t="str">
        <f t="shared" si="13"/>
        <v>-</v>
      </c>
      <c r="M135" s="6" t="str">
        <f t="shared" si="13"/>
        <v>-</v>
      </c>
      <c r="N135" s="6" t="str">
        <f t="shared" si="13"/>
        <v>-</v>
      </c>
    </row>
    <row r="136" spans="2:14" x14ac:dyDescent="0.2">
      <c r="C136" s="13"/>
    </row>
    <row r="137" spans="2:14" x14ac:dyDescent="0.2">
      <c r="C137" s="13"/>
      <c r="M137" s="14"/>
    </row>
    <row r="138" spans="2:14" x14ac:dyDescent="0.2">
      <c r="C138" s="13"/>
    </row>
    <row r="141" spans="2:14" ht="29.25" customHeight="1" thickBot="1" x14ac:dyDescent="0.25">
      <c r="C141" s="27">
        <v>2024</v>
      </c>
      <c r="D141" s="28"/>
      <c r="E141" s="28"/>
      <c r="F141" s="29"/>
      <c r="G141" s="27">
        <v>2025</v>
      </c>
      <c r="H141" s="28"/>
      <c r="I141" s="28"/>
      <c r="J141" s="29"/>
      <c r="K141" s="30" t="s">
        <v>58</v>
      </c>
      <c r="L141" s="31"/>
      <c r="M141" s="31"/>
      <c r="N141" s="31"/>
    </row>
    <row r="142" spans="2:14" ht="57.75" customHeight="1" thickBot="1" x14ac:dyDescent="0.25">
      <c r="C142" s="12" t="s">
        <v>60</v>
      </c>
      <c r="D142" s="12" t="s">
        <v>70</v>
      </c>
      <c r="E142" s="12" t="s">
        <v>69</v>
      </c>
      <c r="F142" s="12" t="s">
        <v>62</v>
      </c>
      <c r="G142" s="12" t="s">
        <v>60</v>
      </c>
      <c r="H142" s="12" t="s">
        <v>70</v>
      </c>
      <c r="I142" s="12" t="s">
        <v>69</v>
      </c>
      <c r="J142" s="12" t="s">
        <v>62</v>
      </c>
      <c r="K142" s="12" t="s">
        <v>60</v>
      </c>
      <c r="L142" s="12" t="s">
        <v>70</v>
      </c>
      <c r="M142" s="12" t="s">
        <v>69</v>
      </c>
      <c r="N142" s="12" t="s">
        <v>62</v>
      </c>
    </row>
    <row r="143" spans="2:14" ht="15" thickBot="1" x14ac:dyDescent="0.25">
      <c r="B143" s="4" t="s">
        <v>71</v>
      </c>
      <c r="C143" s="10">
        <v>6</v>
      </c>
      <c r="D143" s="10">
        <v>0</v>
      </c>
      <c r="E143" s="10">
        <v>2</v>
      </c>
      <c r="F143" s="10">
        <v>8</v>
      </c>
      <c r="G143" s="10">
        <v>11</v>
      </c>
      <c r="H143" s="10">
        <v>0</v>
      </c>
      <c r="I143" s="10">
        <v>0</v>
      </c>
      <c r="J143" s="10">
        <v>11</v>
      </c>
      <c r="K143" s="6">
        <f>IF(C143=0,"-",(G143-C143)/C143)</f>
        <v>0.83333333333333337</v>
      </c>
      <c r="L143" s="6" t="str">
        <f t="shared" ref="L143:N147" si="15">IF(D143=0,"-",(H143-D143)/D143)</f>
        <v>-</v>
      </c>
      <c r="M143" s="6">
        <f t="shared" si="15"/>
        <v>-1</v>
      </c>
      <c r="N143" s="6">
        <f t="shared" si="15"/>
        <v>0.375</v>
      </c>
    </row>
    <row r="144" spans="2:14" ht="15" thickBot="1" x14ac:dyDescent="0.25">
      <c r="B144" s="4" t="s">
        <v>72</v>
      </c>
      <c r="C144" s="10">
        <v>2</v>
      </c>
      <c r="D144" s="10">
        <v>0</v>
      </c>
      <c r="E144" s="10">
        <v>0</v>
      </c>
      <c r="F144" s="10">
        <v>2</v>
      </c>
      <c r="G144" s="10">
        <v>0</v>
      </c>
      <c r="H144" s="10">
        <v>0</v>
      </c>
      <c r="I144" s="10">
        <v>0</v>
      </c>
      <c r="J144" s="10">
        <v>0</v>
      </c>
      <c r="K144" s="6">
        <f t="shared" ref="K144:K147" si="16">IF(C144=0,"-",(G144-C144)/C144)</f>
        <v>-1</v>
      </c>
      <c r="L144" s="6" t="str">
        <f t="shared" si="15"/>
        <v>-</v>
      </c>
      <c r="M144" s="6" t="str">
        <f t="shared" si="15"/>
        <v>-</v>
      </c>
      <c r="N144" s="6">
        <f t="shared" si="15"/>
        <v>-1</v>
      </c>
    </row>
    <row r="145" spans="2:14" ht="15" thickBot="1" x14ac:dyDescent="0.25">
      <c r="B145" s="4" t="s">
        <v>73</v>
      </c>
      <c r="C145" s="10">
        <v>49</v>
      </c>
      <c r="D145" s="10">
        <v>0</v>
      </c>
      <c r="E145" s="10">
        <v>8</v>
      </c>
      <c r="F145" s="10">
        <v>57</v>
      </c>
      <c r="G145" s="10">
        <v>52</v>
      </c>
      <c r="H145" s="10">
        <v>0</v>
      </c>
      <c r="I145" s="10">
        <v>4</v>
      </c>
      <c r="J145" s="10">
        <v>56</v>
      </c>
      <c r="K145" s="6">
        <f t="shared" si="16"/>
        <v>6.1224489795918366E-2</v>
      </c>
      <c r="L145" s="6" t="str">
        <f t="shared" si="15"/>
        <v>-</v>
      </c>
      <c r="M145" s="6">
        <f t="shared" si="15"/>
        <v>-0.5</v>
      </c>
      <c r="N145" s="6">
        <f t="shared" si="15"/>
        <v>-1.7543859649122806E-2</v>
      </c>
    </row>
    <row r="146" spans="2:14" ht="15" thickBot="1" x14ac:dyDescent="0.25">
      <c r="B146" s="4" t="s">
        <v>74</v>
      </c>
      <c r="C146" s="10">
        <v>20</v>
      </c>
      <c r="D146" s="10">
        <v>0</v>
      </c>
      <c r="E146" s="10">
        <v>3</v>
      </c>
      <c r="F146" s="10">
        <v>23</v>
      </c>
      <c r="G146" s="10">
        <v>6</v>
      </c>
      <c r="H146" s="10">
        <v>0</v>
      </c>
      <c r="I146" s="10">
        <v>2</v>
      </c>
      <c r="J146" s="10">
        <v>8</v>
      </c>
      <c r="K146" s="6">
        <f t="shared" si="16"/>
        <v>-0.7</v>
      </c>
      <c r="L146" s="6" t="str">
        <f t="shared" si="15"/>
        <v>-</v>
      </c>
      <c r="M146" s="6">
        <f t="shared" si="15"/>
        <v>-0.33333333333333331</v>
      </c>
      <c r="N146" s="6">
        <f t="shared" si="15"/>
        <v>-0.65217391304347827</v>
      </c>
    </row>
    <row r="147" spans="2:14" ht="15" thickBot="1" x14ac:dyDescent="0.25">
      <c r="B147" s="4" t="s">
        <v>75</v>
      </c>
      <c r="C147" s="10">
        <v>1</v>
      </c>
      <c r="D147" s="10">
        <v>0</v>
      </c>
      <c r="E147" s="10">
        <v>0</v>
      </c>
      <c r="F147" s="10">
        <v>1</v>
      </c>
      <c r="G147" s="10">
        <v>0</v>
      </c>
      <c r="H147" s="10">
        <v>0</v>
      </c>
      <c r="I147" s="10">
        <v>0</v>
      </c>
      <c r="J147" s="10">
        <v>0</v>
      </c>
      <c r="K147" s="6">
        <f t="shared" si="16"/>
        <v>-1</v>
      </c>
      <c r="L147" s="6" t="str">
        <f t="shared" si="15"/>
        <v>-</v>
      </c>
      <c r="M147" s="6" t="str">
        <f t="shared" si="15"/>
        <v>-</v>
      </c>
      <c r="N147" s="6">
        <f t="shared" si="15"/>
        <v>-1</v>
      </c>
    </row>
    <row r="148" spans="2:14" ht="15" thickBot="1" x14ac:dyDescent="0.25">
      <c r="B148" s="7" t="s">
        <v>68</v>
      </c>
      <c r="C148" s="10">
        <v>78</v>
      </c>
      <c r="D148" s="10">
        <v>0</v>
      </c>
      <c r="E148" s="10">
        <v>13</v>
      </c>
      <c r="F148" s="10">
        <v>91</v>
      </c>
      <c r="G148" s="10">
        <v>69</v>
      </c>
      <c r="H148" s="10">
        <v>0</v>
      </c>
      <c r="I148" s="10">
        <v>6</v>
      </c>
      <c r="J148" s="10">
        <v>75</v>
      </c>
      <c r="K148" s="6">
        <f t="shared" ref="K148" si="17">IF(C148=0,"-",(G148-C148)/C148)</f>
        <v>-0.11538461538461539</v>
      </c>
      <c r="L148" s="6" t="str">
        <f t="shared" ref="L148" si="18">IF(D148=0,"-",(H148-D148)/D148)</f>
        <v>-</v>
      </c>
      <c r="M148" s="6">
        <f t="shared" ref="M148" si="19">IF(E148=0,"-",(I148-E148)/E148)</f>
        <v>-0.53846153846153844</v>
      </c>
      <c r="N148" s="6">
        <f t="shared" ref="N148" si="20">IF(F148=0,"-",(J148-F148)/F148)</f>
        <v>-0.17582417582417584</v>
      </c>
    </row>
    <row r="149" spans="2:14" ht="29.25" thickBot="1" x14ac:dyDescent="0.25">
      <c r="B149" s="7" t="s">
        <v>76</v>
      </c>
      <c r="C149" s="6">
        <f t="shared" ref="C149:J150" si="21">IF(C143=0,"-",(C143/(C143+C145)))</f>
        <v>0.10909090909090909</v>
      </c>
      <c r="D149" s="6" t="str">
        <f t="shared" si="21"/>
        <v>-</v>
      </c>
      <c r="E149" s="6">
        <f t="shared" si="21"/>
        <v>0.2</v>
      </c>
      <c r="F149" s="6">
        <f t="shared" si="21"/>
        <v>0.12307692307692308</v>
      </c>
      <c r="G149" s="6">
        <f t="shared" si="21"/>
        <v>0.17460317460317459</v>
      </c>
      <c r="H149" s="6" t="str">
        <f t="shared" si="21"/>
        <v>-</v>
      </c>
      <c r="I149" s="6" t="str">
        <f t="shared" si="21"/>
        <v>-</v>
      </c>
      <c r="J149" s="6">
        <f t="shared" si="21"/>
        <v>0.16417910447761194</v>
      </c>
      <c r="K149" s="6">
        <f>IF(OR(C149="-",G149="-"),"-",(G149-C149)/C149)</f>
        <v>0.60052910052910047</v>
      </c>
      <c r="L149" s="6" t="str">
        <f t="shared" ref="L149:N150" si="22">IF(OR(D149="-",H149="-"),"-",(H149-D149)/D149)</f>
        <v>-</v>
      </c>
      <c r="M149" s="6" t="str">
        <f t="shared" si="22"/>
        <v>-</v>
      </c>
      <c r="N149" s="6">
        <f t="shared" si="22"/>
        <v>0.33395522388059695</v>
      </c>
    </row>
    <row r="150" spans="2:14" ht="29.25" thickBot="1" x14ac:dyDescent="0.25">
      <c r="B150" s="7" t="s">
        <v>77</v>
      </c>
      <c r="C150" s="6">
        <f t="shared" si="21"/>
        <v>9.0909090909090912E-2</v>
      </c>
      <c r="D150" s="6" t="str">
        <f t="shared" si="21"/>
        <v>-</v>
      </c>
      <c r="E150" s="6" t="str">
        <f t="shared" si="21"/>
        <v>-</v>
      </c>
      <c r="F150" s="6">
        <f t="shared" si="21"/>
        <v>0.08</v>
      </c>
      <c r="G150" s="6" t="str">
        <f t="shared" si="21"/>
        <v>-</v>
      </c>
      <c r="H150" s="6" t="str">
        <f t="shared" si="21"/>
        <v>-</v>
      </c>
      <c r="I150" s="6" t="str">
        <f t="shared" si="21"/>
        <v>-</v>
      </c>
      <c r="J150" s="6" t="str">
        <f t="shared" si="21"/>
        <v>-</v>
      </c>
      <c r="K150" s="6" t="str">
        <f>IF(OR(C150="-",G150="-"),"-",(G150-C150)/C150)</f>
        <v>-</v>
      </c>
      <c r="L150" s="6" t="str">
        <f t="shared" si="22"/>
        <v>-</v>
      </c>
      <c r="M150" s="6" t="str">
        <f t="shared" si="22"/>
        <v>-</v>
      </c>
      <c r="N150" s="6" t="str">
        <f t="shared" si="22"/>
        <v>-</v>
      </c>
    </row>
    <row r="151" spans="2:14" ht="14.25" x14ac:dyDescent="0.2">
      <c r="B151" s="7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</row>
    <row r="154" spans="2:14" ht="14.25" x14ac:dyDescent="0.2">
      <c r="B154" s="7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</row>
    <row r="155" spans="2:14" ht="14.25" x14ac:dyDescent="0.2">
      <c r="B155" s="7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</row>
    <row r="156" spans="2:14" ht="29.25" customHeight="1" thickBot="1" x14ac:dyDescent="0.25">
      <c r="B156" s="7"/>
      <c r="C156" s="8">
        <v>2024</v>
      </c>
      <c r="D156" s="8">
        <v>2025</v>
      </c>
      <c r="E156" s="8" t="s">
        <v>99</v>
      </c>
    </row>
    <row r="157" spans="2:14" ht="15" thickBot="1" x14ac:dyDescent="0.25">
      <c r="B157" s="4" t="s">
        <v>94</v>
      </c>
      <c r="C157" s="19">
        <v>67</v>
      </c>
      <c r="D157" s="19">
        <v>58</v>
      </c>
      <c r="E157" s="18">
        <f>IF(C157=0,"-",(D157-C157)/C157)</f>
        <v>-0.13432835820895522</v>
      </c>
      <c r="F157" s="18"/>
      <c r="G157" s="18"/>
      <c r="H157" s="18"/>
      <c r="I157" s="18"/>
      <c r="J157" s="18"/>
      <c r="K157" s="18"/>
      <c r="L157" s="18"/>
      <c r="M157" s="18"/>
      <c r="N157" s="18"/>
    </row>
    <row r="158" spans="2:14" ht="15" thickBot="1" x14ac:dyDescent="0.25">
      <c r="B158" s="4" t="s">
        <v>95</v>
      </c>
      <c r="C158" s="19">
        <v>10</v>
      </c>
      <c r="D158" s="19">
        <v>11</v>
      </c>
      <c r="E158" s="18">
        <f t="shared" ref="E158:E159" si="23">IF(C158=0,"-",(D158-C158)/C158)</f>
        <v>0.1</v>
      </c>
      <c r="F158" s="18"/>
      <c r="G158" s="18"/>
      <c r="H158" s="18"/>
      <c r="I158" s="18"/>
      <c r="J158" s="18"/>
      <c r="K158" s="18"/>
      <c r="L158" s="18"/>
      <c r="M158" s="18"/>
      <c r="N158" s="18"/>
    </row>
    <row r="159" spans="2:14" ht="15" thickBot="1" x14ac:dyDescent="0.25">
      <c r="B159" s="4" t="s">
        <v>96</v>
      </c>
      <c r="C159" s="19">
        <v>1</v>
      </c>
      <c r="D159" s="19">
        <v>0</v>
      </c>
      <c r="E159" s="18">
        <f t="shared" si="23"/>
        <v>-1</v>
      </c>
      <c r="F159" s="18"/>
      <c r="G159" s="18"/>
      <c r="H159" s="18"/>
      <c r="I159" s="18"/>
      <c r="J159" s="18"/>
      <c r="K159" s="18"/>
      <c r="L159" s="18"/>
      <c r="M159" s="18"/>
      <c r="N159" s="18"/>
    </row>
    <row r="160" spans="2:14" ht="15" thickBot="1" x14ac:dyDescent="0.25">
      <c r="B160" s="4" t="s">
        <v>97</v>
      </c>
      <c r="C160" s="18">
        <f>IF(C157=0,"-",C157/(C157+C158+C159))</f>
        <v>0.85897435897435892</v>
      </c>
      <c r="D160" s="18">
        <f>IF(D157=0,"-",D157/(D157+D158+D159))</f>
        <v>0.84057971014492749</v>
      </c>
      <c r="E160" s="18">
        <f>IF(OR(C160="-",D160="-"),"-",(D160-C160)/C160)</f>
        <v>-2.1414665801427632E-2</v>
      </c>
      <c r="F160" s="18"/>
      <c r="G160" s="18"/>
      <c r="H160" s="18"/>
      <c r="I160" s="18"/>
      <c r="J160" s="18"/>
      <c r="K160" s="18"/>
      <c r="L160" s="18"/>
      <c r="M160" s="18"/>
      <c r="N160" s="18"/>
    </row>
    <row r="161" spans="2:14" ht="14.25" x14ac:dyDescent="0.2">
      <c r="B161" s="7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</row>
    <row r="162" spans="2:14" ht="14.25" x14ac:dyDescent="0.2">
      <c r="B162" s="7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</row>
    <row r="163" spans="2:14" ht="14.25" x14ac:dyDescent="0.2">
      <c r="B163" s="7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</row>
    <row r="165" spans="2:14" ht="42.75" customHeight="1" thickBot="1" x14ac:dyDescent="0.25">
      <c r="C165" s="8">
        <v>2024</v>
      </c>
      <c r="D165" s="8">
        <v>2025</v>
      </c>
      <c r="E165" s="8" t="s">
        <v>99</v>
      </c>
    </row>
    <row r="166" spans="2:14" ht="20.100000000000001" customHeight="1" thickBot="1" x14ac:dyDescent="0.25">
      <c r="B166" s="4" t="s">
        <v>38</v>
      </c>
      <c r="C166" s="5">
        <v>9</v>
      </c>
      <c r="D166" s="5">
        <v>9</v>
      </c>
      <c r="E166" s="6">
        <f>IF(C166=0,"-",(D166-C166)/C166)</f>
        <v>0</v>
      </c>
    </row>
    <row r="167" spans="2:14" ht="20.100000000000001" customHeight="1" thickBot="1" x14ac:dyDescent="0.25">
      <c r="B167" s="4" t="s">
        <v>41</v>
      </c>
      <c r="C167" s="5">
        <v>9</v>
      </c>
      <c r="D167" s="5">
        <v>7</v>
      </c>
      <c r="E167" s="6">
        <f t="shared" ref="E167:E168" si="24">IF(C167=0,"-",(D167-C167)/C167)</f>
        <v>-0.22222222222222221</v>
      </c>
    </row>
    <row r="168" spans="2:14" ht="20.100000000000001" customHeight="1" thickBot="1" x14ac:dyDescent="0.25">
      <c r="B168" s="4" t="s">
        <v>42</v>
      </c>
      <c r="C168" s="5">
        <v>0</v>
      </c>
      <c r="D168" s="5">
        <v>2</v>
      </c>
      <c r="E168" s="6" t="str">
        <f t="shared" si="24"/>
        <v>-</v>
      </c>
    </row>
    <row r="169" spans="2:14" ht="20.100000000000001" customHeight="1" thickBot="1" x14ac:dyDescent="0.25">
      <c r="B169" s="4" t="s">
        <v>98</v>
      </c>
      <c r="C169" s="6">
        <f>IF(C166=0,"-",(C167+C168)/C166)</f>
        <v>1</v>
      </c>
      <c r="D169" s="6">
        <f>IF(D166=0,"-",(D167+D168)/D166)</f>
        <v>1</v>
      </c>
      <c r="E169" s="6">
        <f t="shared" ref="E169:E171" si="25">IF(OR(C169="-",D169="-"),"-",(D169-C169)/C169)</f>
        <v>0</v>
      </c>
    </row>
    <row r="170" spans="2:14" ht="20.100000000000001" customHeight="1" thickBot="1" x14ac:dyDescent="0.25">
      <c r="B170" s="4" t="s">
        <v>39</v>
      </c>
      <c r="C170" s="6">
        <v>1</v>
      </c>
      <c r="D170" s="6">
        <v>1</v>
      </c>
      <c r="E170" s="6">
        <f t="shared" si="25"/>
        <v>0</v>
      </c>
    </row>
    <row r="171" spans="2:14" ht="20.100000000000001" customHeight="1" thickBot="1" x14ac:dyDescent="0.25">
      <c r="B171" s="4" t="s">
        <v>40</v>
      </c>
      <c r="C171" s="6" t="s">
        <v>103</v>
      </c>
      <c r="D171" s="6">
        <v>1</v>
      </c>
      <c r="E171" s="6" t="str">
        <f t="shared" si="25"/>
        <v>-</v>
      </c>
    </row>
    <row r="172" spans="2:14" ht="20.100000000000001" customHeight="1" x14ac:dyDescent="0.2">
      <c r="B172" s="7"/>
      <c r="C172" s="18"/>
      <c r="D172" s="18"/>
      <c r="E172" s="18"/>
    </row>
    <row r="177" spans="2:8" ht="42.75" customHeight="1" thickBot="1" x14ac:dyDescent="0.25">
      <c r="C177" s="8">
        <v>2024</v>
      </c>
      <c r="D177" s="8">
        <v>2025</v>
      </c>
      <c r="E177" s="8" t="s">
        <v>99</v>
      </c>
    </row>
    <row r="178" spans="2:8" ht="15" thickBot="1" x14ac:dyDescent="0.25">
      <c r="B178" s="15" t="s">
        <v>81</v>
      </c>
      <c r="C178" s="5">
        <v>8</v>
      </c>
      <c r="D178" s="5">
        <v>11</v>
      </c>
      <c r="E178" s="6">
        <f>IF(C178=0,"-",(D178-C178)/C178)</f>
        <v>0.375</v>
      </c>
      <c r="H178" s="13"/>
    </row>
    <row r="179" spans="2:8" ht="15" thickBot="1" x14ac:dyDescent="0.25">
      <c r="B179" s="4" t="s">
        <v>43</v>
      </c>
      <c r="C179" s="5">
        <v>7</v>
      </c>
      <c r="D179" s="5">
        <v>7</v>
      </c>
      <c r="E179" s="6">
        <f t="shared" ref="E179:E185" si="26">IF(C179=0,"-",(D179-C179)/C179)</f>
        <v>0</v>
      </c>
      <c r="H179" s="13"/>
    </row>
    <row r="180" spans="2:8" ht="15" thickBot="1" x14ac:dyDescent="0.25">
      <c r="B180" s="4" t="s">
        <v>47</v>
      </c>
      <c r="C180" s="5">
        <v>1</v>
      </c>
      <c r="D180" s="5">
        <v>4</v>
      </c>
      <c r="E180" s="6">
        <f t="shared" si="26"/>
        <v>3</v>
      </c>
      <c r="H180" s="13"/>
    </row>
    <row r="181" spans="2:8" ht="15" thickBot="1" x14ac:dyDescent="0.25">
      <c r="B181" s="4" t="s">
        <v>78</v>
      </c>
      <c r="C181" s="5">
        <v>0</v>
      </c>
      <c r="D181" s="5">
        <v>0</v>
      </c>
      <c r="E181" s="6" t="str">
        <f t="shared" si="26"/>
        <v>-</v>
      </c>
      <c r="H181" s="13"/>
    </row>
    <row r="182" spans="2:8" ht="15" thickBot="1" x14ac:dyDescent="0.25">
      <c r="B182" s="15" t="s">
        <v>79</v>
      </c>
      <c r="C182" s="5">
        <v>98</v>
      </c>
      <c r="D182" s="5">
        <v>72</v>
      </c>
      <c r="E182" s="6">
        <f t="shared" si="26"/>
        <v>-0.26530612244897961</v>
      </c>
      <c r="H182" s="13"/>
    </row>
    <row r="183" spans="2:8" ht="15" thickBot="1" x14ac:dyDescent="0.25">
      <c r="B183" s="4" t="s">
        <v>47</v>
      </c>
      <c r="C183" s="5">
        <v>86</v>
      </c>
      <c r="D183" s="5">
        <v>66</v>
      </c>
      <c r="E183" s="6">
        <f t="shared" si="26"/>
        <v>-0.23255813953488372</v>
      </c>
      <c r="H183" s="13"/>
    </row>
    <row r="184" spans="2:8" ht="15" thickBot="1" x14ac:dyDescent="0.25">
      <c r="B184" s="4" t="s">
        <v>70</v>
      </c>
      <c r="C184" s="5">
        <v>0</v>
      </c>
      <c r="D184" s="5">
        <v>0</v>
      </c>
      <c r="E184" s="6" t="str">
        <f t="shared" si="26"/>
        <v>-</v>
      </c>
      <c r="H184" s="13"/>
    </row>
    <row r="185" spans="2:8" ht="15" thickBot="1" x14ac:dyDescent="0.25">
      <c r="B185" s="4" t="s">
        <v>80</v>
      </c>
      <c r="C185" s="5">
        <v>12</v>
      </c>
      <c r="D185" s="5">
        <v>6</v>
      </c>
      <c r="E185" s="6">
        <f t="shared" si="26"/>
        <v>-0.5</v>
      </c>
      <c r="H185" s="13"/>
    </row>
    <row r="196" spans="2:5" ht="42.75" customHeight="1" thickBot="1" x14ac:dyDescent="0.25">
      <c r="C196" s="8">
        <v>2024</v>
      </c>
      <c r="D196" s="8">
        <v>2025</v>
      </c>
      <c r="E196" s="8" t="s">
        <v>99</v>
      </c>
    </row>
    <row r="197" spans="2:5" ht="15" thickBot="1" x14ac:dyDescent="0.25">
      <c r="B197" s="4" t="s">
        <v>82</v>
      </c>
      <c r="C197" s="5">
        <v>4</v>
      </c>
      <c r="D197" s="5">
        <v>12</v>
      </c>
      <c r="E197" s="6">
        <f t="shared" ref="E197:E200" si="27">IF(C197=0,"-",(D197-C197)/C197)</f>
        <v>2</v>
      </c>
    </row>
    <row r="198" spans="2:5" ht="15" thickBot="1" x14ac:dyDescent="0.25">
      <c r="B198" s="4" t="s">
        <v>83</v>
      </c>
      <c r="C198" s="5">
        <v>3</v>
      </c>
      <c r="D198" s="5">
        <v>1</v>
      </c>
      <c r="E198" s="6">
        <f t="shared" si="27"/>
        <v>-0.66666666666666663</v>
      </c>
    </row>
    <row r="199" spans="2:5" ht="15" thickBot="1" x14ac:dyDescent="0.25">
      <c r="B199" s="4" t="s">
        <v>84</v>
      </c>
      <c r="C199" s="5">
        <v>7</v>
      </c>
      <c r="D199" s="5">
        <v>13</v>
      </c>
      <c r="E199" s="6">
        <f t="shared" si="27"/>
        <v>0.8571428571428571</v>
      </c>
    </row>
    <row r="200" spans="2:5" ht="15" thickBot="1" x14ac:dyDescent="0.25">
      <c r="B200" s="4" t="s">
        <v>85</v>
      </c>
      <c r="C200" s="5">
        <v>3</v>
      </c>
      <c r="D200" s="5">
        <v>8</v>
      </c>
      <c r="E200" s="6">
        <f t="shared" si="27"/>
        <v>1.6666666666666667</v>
      </c>
    </row>
    <row r="201" spans="2:5" ht="14.25" x14ac:dyDescent="0.2">
      <c r="B201" s="7"/>
      <c r="C201" s="19"/>
      <c r="D201" s="19"/>
      <c r="E201" s="18"/>
    </row>
    <row r="206" spans="2:5" ht="42.75" customHeight="1" thickBot="1" x14ac:dyDescent="0.25">
      <c r="C206" s="8">
        <v>2024</v>
      </c>
      <c r="D206" s="8">
        <v>2025</v>
      </c>
      <c r="E206" s="8" t="s">
        <v>99</v>
      </c>
    </row>
    <row r="207" spans="2:5" ht="20.100000000000001" customHeight="1" thickBot="1" x14ac:dyDescent="0.25">
      <c r="B207" s="16" t="s">
        <v>88</v>
      </c>
      <c r="C207" s="5"/>
      <c r="D207" s="5"/>
      <c r="E207" s="6" t="str">
        <f t="shared" ref="E207:E210" si="28">IF(C207=0,"-",(D207-C207)/C207)</f>
        <v>-</v>
      </c>
    </row>
    <row r="208" spans="2:5" ht="20.100000000000001" customHeight="1" thickBot="1" x14ac:dyDescent="0.25">
      <c r="B208" s="17" t="s">
        <v>89</v>
      </c>
      <c r="C208" s="5">
        <v>4</v>
      </c>
      <c r="D208" s="5">
        <v>13</v>
      </c>
      <c r="E208" s="6">
        <f t="shared" si="28"/>
        <v>2.25</v>
      </c>
    </row>
    <row r="209" spans="2:5" ht="20.100000000000001" customHeight="1" thickBot="1" x14ac:dyDescent="0.25">
      <c r="B209" s="17" t="s">
        <v>86</v>
      </c>
      <c r="C209" s="5">
        <v>3</v>
      </c>
      <c r="D209" s="5">
        <v>12</v>
      </c>
      <c r="E209" s="6">
        <f t="shared" si="28"/>
        <v>3</v>
      </c>
    </row>
    <row r="210" spans="2:5" ht="20.100000000000001" customHeight="1" thickBot="1" x14ac:dyDescent="0.25">
      <c r="B210" s="17" t="s">
        <v>87</v>
      </c>
      <c r="C210" s="5">
        <v>1</v>
      </c>
      <c r="D210" s="5">
        <v>1</v>
      </c>
      <c r="E210" s="6">
        <f t="shared" si="28"/>
        <v>0</v>
      </c>
    </row>
    <row r="211" spans="2:5" ht="20.100000000000001" customHeight="1" thickBot="1" x14ac:dyDescent="0.25">
      <c r="B211" s="17" t="s">
        <v>90</v>
      </c>
      <c r="C211" s="5"/>
      <c r="D211" s="5"/>
      <c r="E211" s="6"/>
    </row>
    <row r="212" spans="2:5" ht="20.100000000000001" customHeight="1" thickBot="1" x14ac:dyDescent="0.25">
      <c r="B212" s="17" t="s">
        <v>89</v>
      </c>
      <c r="C212" s="5">
        <v>3</v>
      </c>
      <c r="D212" s="5">
        <v>0</v>
      </c>
      <c r="E212" s="6">
        <f>IF(C212=0,"-",(D212-C212)/C212)</f>
        <v>-1</v>
      </c>
    </row>
    <row r="213" spans="2:5" ht="15" thickBot="1" x14ac:dyDescent="0.25">
      <c r="B213" s="17" t="s">
        <v>86</v>
      </c>
      <c r="C213" s="5">
        <v>3</v>
      </c>
      <c r="D213" s="5">
        <v>0</v>
      </c>
      <c r="E213" s="6">
        <f t="shared" ref="E213:E214" si="29">IF(C213=0,"-",(D213-C213)/C213)</f>
        <v>-1</v>
      </c>
    </row>
    <row r="214" spans="2:5" ht="15" thickBot="1" x14ac:dyDescent="0.25">
      <c r="B214" s="17" t="s">
        <v>87</v>
      </c>
      <c r="C214" s="5">
        <v>0</v>
      </c>
      <c r="D214" s="5">
        <v>0</v>
      </c>
      <c r="E214" s="6" t="str">
        <f t="shared" si="29"/>
        <v>-</v>
      </c>
    </row>
    <row r="215" spans="2:5" ht="14.25" x14ac:dyDescent="0.2">
      <c r="B215" s="21"/>
      <c r="C215" s="19"/>
      <c r="D215" s="19"/>
      <c r="E215" s="18"/>
    </row>
    <row r="220" spans="2:5" ht="42.75" customHeight="1" thickBot="1" x14ac:dyDescent="0.25">
      <c r="C220" s="8">
        <v>2024</v>
      </c>
      <c r="D220" s="8">
        <v>2025</v>
      </c>
      <c r="E220" s="8" t="s">
        <v>99</v>
      </c>
    </row>
    <row r="221" spans="2:5" ht="15" thickBot="1" x14ac:dyDescent="0.25">
      <c r="B221" s="16" t="s">
        <v>91</v>
      </c>
      <c r="C221" s="5">
        <v>14</v>
      </c>
      <c r="D221" s="5">
        <v>19</v>
      </c>
      <c r="E221" s="6">
        <f t="shared" ref="E221:E223" si="30">IF(C221=0,"-",(D221-C221)/C221)</f>
        <v>0.35714285714285715</v>
      </c>
    </row>
    <row r="222" spans="2:5" ht="15" thickBot="1" x14ac:dyDescent="0.25">
      <c r="B222" s="16" t="s">
        <v>92</v>
      </c>
      <c r="C222" s="5">
        <v>11</v>
      </c>
      <c r="D222" s="5">
        <v>16</v>
      </c>
      <c r="E222" s="6">
        <f t="shared" si="30"/>
        <v>0.45454545454545453</v>
      </c>
    </row>
    <row r="223" spans="2:5" ht="15" thickBot="1" x14ac:dyDescent="0.25">
      <c r="B223" s="16" t="s">
        <v>93</v>
      </c>
      <c r="C223" s="5">
        <v>8</v>
      </c>
      <c r="D223" s="5">
        <v>12</v>
      </c>
      <c r="E223" s="6">
        <f t="shared" si="30"/>
        <v>0.5</v>
      </c>
    </row>
    <row r="224" spans="2:5" ht="15" thickBot="1" x14ac:dyDescent="0.25">
      <c r="C224" s="5"/>
      <c r="D224" s="5"/>
      <c r="E224" s="6"/>
    </row>
    <row r="225" spans="3:5" ht="15" thickBot="1" x14ac:dyDescent="0.25">
      <c r="C225" s="5"/>
      <c r="D225" s="5"/>
      <c r="E225" s="6"/>
    </row>
    <row r="226" spans="3:5" ht="15" thickBot="1" x14ac:dyDescent="0.25">
      <c r="C226" s="5"/>
      <c r="D226" s="5"/>
      <c r="E226" s="6"/>
    </row>
    <row r="227" spans="3:5" ht="15" thickBot="1" x14ac:dyDescent="0.25">
      <c r="C227" s="5"/>
      <c r="D227" s="5"/>
      <c r="E227" s="6"/>
    </row>
    <row r="228" spans="3:5" ht="15" thickBot="1" x14ac:dyDescent="0.25">
      <c r="C228" s="5"/>
      <c r="D228" s="5"/>
      <c r="E228" s="6"/>
    </row>
  </sheetData>
  <mergeCells count="6">
    <mergeCell ref="C126:F126"/>
    <mergeCell ref="G126:J126"/>
    <mergeCell ref="K126:N126"/>
    <mergeCell ref="C141:F141"/>
    <mergeCell ref="G141:J141"/>
    <mergeCell ref="K141:N141"/>
  </mergeCells>
  <pageMargins left="0.70866141732283472" right="0.70866141732283472" top="0.74803149606299213" bottom="0.74803149606299213" header="0.31496062992125984" footer="0.31496062992125984"/>
  <pageSetup paperSize="9" scale="35" fitToWidth="2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N228"/>
  <sheetViews>
    <sheetView workbookViewId="0"/>
  </sheetViews>
  <sheetFormatPr baseColWidth="10" defaultRowHeight="12.75" x14ac:dyDescent="0.2"/>
  <cols>
    <col min="2" max="2" width="56.875" bestFit="1" customWidth="1"/>
    <col min="3" max="4" width="12.5" customWidth="1"/>
    <col min="5" max="5" width="12.75" customWidth="1"/>
    <col min="6" max="6" width="8.75" bestFit="1" customWidth="1"/>
    <col min="7" max="7" width="11.625" customWidth="1"/>
    <col min="8" max="8" width="12.125" customWidth="1"/>
    <col min="9" max="9" width="12.75" customWidth="1"/>
    <col min="10" max="10" width="8.75" bestFit="1" customWidth="1"/>
    <col min="11" max="11" width="11.625" bestFit="1" customWidth="1"/>
    <col min="12" max="12" width="12" bestFit="1" customWidth="1"/>
    <col min="13" max="13" width="12.75" customWidth="1"/>
    <col min="14" max="14" width="9.625" bestFit="1" customWidth="1"/>
  </cols>
  <sheetData>
    <row r="1" spans="1:5" ht="15" thickBot="1" x14ac:dyDescent="0.25">
      <c r="A1" s="5"/>
      <c r="B1" s="5"/>
    </row>
    <row r="2" spans="1:5" ht="15" thickBot="1" x14ac:dyDescent="0.25">
      <c r="A2" s="5"/>
      <c r="B2" s="5"/>
    </row>
    <row r="3" spans="1:5" ht="15" thickBot="1" x14ac:dyDescent="0.25">
      <c r="A3" s="5"/>
      <c r="B3" s="5"/>
    </row>
    <row r="11" spans="1:5" ht="27" customHeight="1" x14ac:dyDescent="0.2">
      <c r="B11" s="20" t="str">
        <f>Portada!B9</f>
        <v>Año 2025</v>
      </c>
    </row>
    <row r="13" spans="1:5" ht="42.75" customHeight="1" thickBot="1" x14ac:dyDescent="0.25">
      <c r="C13" s="8">
        <v>2024</v>
      </c>
      <c r="D13" s="8">
        <v>2025</v>
      </c>
      <c r="E13" s="8" t="s">
        <v>99</v>
      </c>
    </row>
    <row r="14" spans="1:5" ht="20.100000000000001" customHeight="1" thickBot="1" x14ac:dyDescent="0.25">
      <c r="B14" s="4" t="s">
        <v>22</v>
      </c>
      <c r="C14" s="5">
        <v>7602</v>
      </c>
      <c r="D14" s="5">
        <v>8100</v>
      </c>
      <c r="E14" s="6">
        <f>IF(C14&gt;0,(D14-C14)/C14)</f>
        <v>6.5509076558800311E-2</v>
      </c>
    </row>
    <row r="15" spans="1:5" ht="20.100000000000001" customHeight="1" thickBot="1" x14ac:dyDescent="0.25">
      <c r="B15" s="4" t="s">
        <v>17</v>
      </c>
      <c r="C15" s="5">
        <v>7248</v>
      </c>
      <c r="D15" s="5">
        <v>7017</v>
      </c>
      <c r="E15" s="6">
        <f t="shared" ref="E15:E25" si="0">IF(C15&gt;0,(D15-C15)/C15)</f>
        <v>-3.1870860927152321E-2</v>
      </c>
    </row>
    <row r="16" spans="1:5" ht="20.100000000000001" customHeight="1" thickBot="1" x14ac:dyDescent="0.25">
      <c r="B16" s="4" t="s">
        <v>18</v>
      </c>
      <c r="C16" s="5">
        <v>5427</v>
      </c>
      <c r="D16" s="5">
        <v>5188</v>
      </c>
      <c r="E16" s="6">
        <f t="shared" si="0"/>
        <v>-4.4039063939561453E-2</v>
      </c>
    </row>
    <row r="17" spans="2:5" ht="20.100000000000001" customHeight="1" thickBot="1" x14ac:dyDescent="0.25">
      <c r="B17" s="4" t="s">
        <v>19</v>
      </c>
      <c r="C17" s="5">
        <v>1821</v>
      </c>
      <c r="D17" s="5">
        <v>1829</v>
      </c>
      <c r="E17" s="6">
        <f t="shared" si="0"/>
        <v>4.3931905546403076E-3</v>
      </c>
    </row>
    <row r="18" spans="2:5" ht="20.100000000000001" customHeight="1" thickBot="1" x14ac:dyDescent="0.25">
      <c r="B18" s="4" t="s">
        <v>100</v>
      </c>
      <c r="C18" s="5">
        <v>62</v>
      </c>
      <c r="D18" s="5">
        <v>8</v>
      </c>
      <c r="E18" s="6">
        <f>IF(C18=0,"-",(D18-C18)/C18)</f>
        <v>-0.87096774193548387</v>
      </c>
    </row>
    <row r="19" spans="2:5" ht="20.100000000000001" customHeight="1" thickBot="1" x14ac:dyDescent="0.25">
      <c r="B19" s="4" t="s">
        <v>101</v>
      </c>
      <c r="C19" s="5">
        <v>4</v>
      </c>
      <c r="D19" s="5">
        <v>1</v>
      </c>
      <c r="E19" s="6">
        <f>IF(C19=0,"-",(D19-C19)/C19)</f>
        <v>-0.75</v>
      </c>
    </row>
    <row r="20" spans="2:5" ht="20.100000000000001" customHeight="1" thickBot="1" x14ac:dyDescent="0.25">
      <c r="B20" s="4" t="s">
        <v>20</v>
      </c>
      <c r="C20" s="6">
        <f>C17/C15</f>
        <v>0.25124172185430466</v>
      </c>
      <c r="D20" s="6">
        <f>D17/D15</f>
        <v>0.26065270058429529</v>
      </c>
      <c r="E20" s="6">
        <f t="shared" si="0"/>
        <v>3.7457865917063231E-2</v>
      </c>
    </row>
    <row r="21" spans="2:5" ht="30" customHeight="1" thickBot="1" x14ac:dyDescent="0.25">
      <c r="B21" s="4" t="s">
        <v>23</v>
      </c>
      <c r="C21" s="5">
        <v>433</v>
      </c>
      <c r="D21" s="5">
        <v>406</v>
      </c>
      <c r="E21" s="6">
        <f t="shared" si="0"/>
        <v>-6.2355658198614321E-2</v>
      </c>
    </row>
    <row r="22" spans="2:5" ht="20.100000000000001" customHeight="1" thickBot="1" x14ac:dyDescent="0.25">
      <c r="B22" s="4" t="s">
        <v>24</v>
      </c>
      <c r="C22" s="5">
        <v>305</v>
      </c>
      <c r="D22" s="5">
        <v>291</v>
      </c>
      <c r="E22" s="6">
        <f t="shared" si="0"/>
        <v>-4.5901639344262293E-2</v>
      </c>
    </row>
    <row r="23" spans="2:5" ht="20.100000000000001" customHeight="1" thickBot="1" x14ac:dyDescent="0.25">
      <c r="B23" s="4" t="s">
        <v>25</v>
      </c>
      <c r="C23" s="5">
        <v>128</v>
      </c>
      <c r="D23" s="5">
        <v>115</v>
      </c>
      <c r="E23" s="6">
        <f t="shared" si="0"/>
        <v>-0.1015625</v>
      </c>
    </row>
    <row r="24" spans="2:5" ht="20.100000000000001" customHeight="1" thickBot="1" x14ac:dyDescent="0.25">
      <c r="B24" s="4" t="s">
        <v>21</v>
      </c>
      <c r="C24" s="6">
        <f>C23/C21</f>
        <v>0.29561200923787528</v>
      </c>
      <c r="D24" s="6">
        <f t="shared" ref="D24" si="1">D23/D21</f>
        <v>0.28325123152709358</v>
      </c>
      <c r="E24" s="6">
        <f t="shared" si="0"/>
        <v>-4.1814193349753725E-2</v>
      </c>
    </row>
    <row r="25" spans="2:5" ht="20.100000000000001" customHeight="1" thickBot="1" x14ac:dyDescent="0.25">
      <c r="B25" s="7" t="s">
        <v>26</v>
      </c>
      <c r="C25" s="6">
        <v>0.51620659374156486</v>
      </c>
      <c r="D25" s="6">
        <v>0.49839691913000372</v>
      </c>
      <c r="E25" s="6">
        <f t="shared" si="0"/>
        <v>-3.4501059900210067E-2</v>
      </c>
    </row>
    <row r="33" spans="2:5" ht="42.75" customHeight="1" thickBot="1" x14ac:dyDescent="0.25">
      <c r="C33" s="8">
        <v>2024</v>
      </c>
      <c r="D33" s="8">
        <v>2025</v>
      </c>
      <c r="E33" s="8" t="s">
        <v>99</v>
      </c>
    </row>
    <row r="34" spans="2:5" ht="20.100000000000001" customHeight="1" thickBot="1" x14ac:dyDescent="0.25">
      <c r="B34" s="4" t="s">
        <v>27</v>
      </c>
      <c r="C34" s="5">
        <v>1819</v>
      </c>
      <c r="D34" s="5">
        <v>1798</v>
      </c>
      <c r="E34" s="6">
        <f>IF(C34&gt;0,(D34-C34)/C34,"-")</f>
        <v>-1.154480483782298E-2</v>
      </c>
    </row>
    <row r="35" spans="2:5" ht="20.100000000000001" customHeight="1" thickBot="1" x14ac:dyDescent="0.25">
      <c r="B35" s="4" t="s">
        <v>29</v>
      </c>
      <c r="C35" s="5">
        <v>12</v>
      </c>
      <c r="D35" s="5">
        <v>3</v>
      </c>
      <c r="E35" s="6">
        <f t="shared" ref="E35:E37" si="2">IF(C35&gt;0,(D35-C35)/C35,"-")</f>
        <v>-0.75</v>
      </c>
    </row>
    <row r="36" spans="2:5" ht="20.100000000000001" customHeight="1" thickBot="1" x14ac:dyDescent="0.25">
      <c r="B36" s="4" t="s">
        <v>28</v>
      </c>
      <c r="C36" s="5">
        <v>1183</v>
      </c>
      <c r="D36" s="5">
        <v>1216</v>
      </c>
      <c r="E36" s="6">
        <f t="shared" si="2"/>
        <v>2.7895181741335588E-2</v>
      </c>
    </row>
    <row r="37" spans="2:5" ht="20.100000000000001" customHeight="1" thickBot="1" x14ac:dyDescent="0.25">
      <c r="B37" s="4" t="s">
        <v>30</v>
      </c>
      <c r="C37" s="5">
        <v>624</v>
      </c>
      <c r="D37" s="5">
        <v>579</v>
      </c>
      <c r="E37" s="6">
        <f t="shared" si="2"/>
        <v>-7.2115384615384609E-2</v>
      </c>
    </row>
    <row r="43" spans="2:5" ht="42.75" customHeight="1" thickBot="1" x14ac:dyDescent="0.25">
      <c r="C43" s="8">
        <v>2024</v>
      </c>
      <c r="D43" s="8">
        <v>2025</v>
      </c>
      <c r="E43" s="8" t="s">
        <v>99</v>
      </c>
    </row>
    <row r="44" spans="2:5" ht="20.100000000000001" customHeight="1" thickBot="1" x14ac:dyDescent="0.25">
      <c r="B44" s="4" t="s">
        <v>33</v>
      </c>
      <c r="C44" s="5">
        <v>1097</v>
      </c>
      <c r="D44" s="5">
        <v>1186</v>
      </c>
      <c r="E44" s="6">
        <f>IF(C44&gt;0,(D44-C44)/C44,"-")</f>
        <v>8.1130355515041025E-2</v>
      </c>
    </row>
    <row r="45" spans="2:5" ht="20.100000000000001" customHeight="1" thickBot="1" x14ac:dyDescent="0.25">
      <c r="B45" s="4" t="s">
        <v>34</v>
      </c>
      <c r="C45" s="5">
        <v>129</v>
      </c>
      <c r="D45" s="5">
        <v>104</v>
      </c>
      <c r="E45" s="6">
        <f t="shared" ref="E45:E51" si="3">IF(C45&gt;0,(D45-C45)/C45,"-")</f>
        <v>-0.19379844961240311</v>
      </c>
    </row>
    <row r="46" spans="2:5" ht="20.100000000000001" customHeight="1" thickBot="1" x14ac:dyDescent="0.25">
      <c r="B46" s="4" t="s">
        <v>31</v>
      </c>
      <c r="C46" s="5">
        <v>67</v>
      </c>
      <c r="D46" s="5">
        <v>68</v>
      </c>
      <c r="E46" s="6">
        <f t="shared" si="3"/>
        <v>1.4925373134328358E-2</v>
      </c>
    </row>
    <row r="47" spans="2:5" ht="20.100000000000001" customHeight="1" thickBot="1" x14ac:dyDescent="0.25">
      <c r="B47" s="4" t="s">
        <v>32</v>
      </c>
      <c r="C47" s="5">
        <v>3231</v>
      </c>
      <c r="D47" s="5">
        <v>3146</v>
      </c>
      <c r="E47" s="6">
        <f t="shared" si="3"/>
        <v>-2.6307644692045808E-2</v>
      </c>
    </row>
    <row r="48" spans="2:5" ht="20.100000000000001" customHeight="1" thickBot="1" x14ac:dyDescent="0.25">
      <c r="B48" s="4" t="s">
        <v>35</v>
      </c>
      <c r="C48" s="5">
        <v>1312</v>
      </c>
      <c r="D48" s="5">
        <v>1504</v>
      </c>
      <c r="E48" s="6">
        <f t="shared" si="3"/>
        <v>0.14634146341463414</v>
      </c>
    </row>
    <row r="49" spans="2:5" ht="20.100000000000001" customHeight="1" thickBot="1" x14ac:dyDescent="0.25">
      <c r="B49" s="4" t="s">
        <v>67</v>
      </c>
      <c r="C49" s="5">
        <v>644</v>
      </c>
      <c r="D49" s="5">
        <v>806</v>
      </c>
      <c r="E49" s="6">
        <f t="shared" si="3"/>
        <v>0.25155279503105588</v>
      </c>
    </row>
    <row r="50" spans="2:5" ht="20.100000000000001" customHeight="1" collapsed="1" thickBot="1" x14ac:dyDescent="0.25">
      <c r="B50" s="4" t="s">
        <v>36</v>
      </c>
      <c r="C50" s="6">
        <f>C44/(C44+C45)</f>
        <v>0.8947797716150081</v>
      </c>
      <c r="D50" s="6">
        <f>D44/(D44+D45)</f>
        <v>0.91937984496124026</v>
      </c>
      <c r="E50" s="6">
        <f t="shared" si="3"/>
        <v>2.7492880512744414E-2</v>
      </c>
    </row>
    <row r="51" spans="2:5" ht="20.100000000000001" customHeight="1" thickBot="1" x14ac:dyDescent="0.25">
      <c r="B51" s="4" t="s">
        <v>37</v>
      </c>
      <c r="C51" s="6">
        <f>C47/(C46+C47)</f>
        <v>0.97968465736810184</v>
      </c>
      <c r="D51" s="6">
        <f t="shared" ref="D51" si="4">D47/(D46+D47)</f>
        <v>0.97884256378344747</v>
      </c>
      <c r="E51" s="6">
        <f t="shared" si="3"/>
        <v>-8.5955575431448719E-4</v>
      </c>
    </row>
    <row r="57" spans="2:5" ht="42.75" customHeight="1" thickBot="1" x14ac:dyDescent="0.25">
      <c r="C57" s="8">
        <v>2024</v>
      </c>
      <c r="D57" s="8">
        <v>2025</v>
      </c>
      <c r="E57" s="8" t="s">
        <v>99</v>
      </c>
    </row>
    <row r="58" spans="2:5" ht="20.100000000000001" customHeight="1" thickBot="1" x14ac:dyDescent="0.25">
      <c r="B58" s="4" t="s">
        <v>38</v>
      </c>
      <c r="C58" s="5">
        <v>1229</v>
      </c>
      <c r="D58" s="5">
        <v>1293</v>
      </c>
      <c r="E58" s="6">
        <f>IF(C58&gt;0,(D58-C58)/C58,"-")</f>
        <v>5.2074857607811227E-2</v>
      </c>
    </row>
    <row r="59" spans="2:5" ht="20.100000000000001" customHeight="1" thickBot="1" x14ac:dyDescent="0.25">
      <c r="B59" s="4" t="s">
        <v>41</v>
      </c>
      <c r="C59" s="5">
        <v>858</v>
      </c>
      <c r="D59" s="5">
        <v>877</v>
      </c>
      <c r="E59" s="6">
        <f t="shared" ref="E59:E63" si="5">IF(C59&gt;0,(D59-C59)/C59,"-")</f>
        <v>2.2144522144522144E-2</v>
      </c>
    </row>
    <row r="60" spans="2:5" ht="20.100000000000001" customHeight="1" thickBot="1" x14ac:dyDescent="0.25">
      <c r="B60" s="4" t="s">
        <v>42</v>
      </c>
      <c r="C60" s="5">
        <v>242</v>
      </c>
      <c r="D60" s="5">
        <v>312</v>
      </c>
      <c r="E60" s="6">
        <f t="shared" si="5"/>
        <v>0.28925619834710742</v>
      </c>
    </row>
    <row r="61" spans="2:5" ht="20.100000000000001" customHeight="1" collapsed="1" thickBot="1" x14ac:dyDescent="0.25">
      <c r="B61" s="4" t="s">
        <v>98</v>
      </c>
      <c r="C61" s="6">
        <f>(C59+C60)/C58</f>
        <v>0.89503661513425548</v>
      </c>
      <c r="D61" s="6">
        <f>(D59+D60)/D58</f>
        <v>0.91956689868522812</v>
      </c>
      <c r="E61" s="6">
        <f t="shared" si="5"/>
        <v>2.7407016803768527E-2</v>
      </c>
    </row>
    <row r="62" spans="2:5" ht="20.100000000000001" customHeight="1" thickBot="1" x14ac:dyDescent="0.25">
      <c r="B62" s="4" t="s">
        <v>39</v>
      </c>
      <c r="C62" s="6">
        <v>0.88911917098445592</v>
      </c>
      <c r="D62" s="6">
        <v>0.90505675954592368</v>
      </c>
      <c r="E62" s="6">
        <f t="shared" si="5"/>
        <v>1.7925143312140318E-2</v>
      </c>
    </row>
    <row r="63" spans="2:5" ht="20.100000000000001" customHeight="1" thickBot="1" x14ac:dyDescent="0.25">
      <c r="B63" s="4" t="s">
        <v>40</v>
      </c>
      <c r="C63" s="6">
        <v>0.91666666666666663</v>
      </c>
      <c r="D63" s="6">
        <v>0.96296296296296291</v>
      </c>
      <c r="E63" s="6">
        <f t="shared" si="5"/>
        <v>5.050505050505049E-2</v>
      </c>
    </row>
    <row r="64" spans="2:5" ht="15" thickBot="1" x14ac:dyDescent="0.25">
      <c r="E64" s="6"/>
    </row>
    <row r="69" spans="2:5" ht="42.75" customHeight="1" thickBot="1" x14ac:dyDescent="0.25">
      <c r="C69" s="8">
        <v>2024</v>
      </c>
      <c r="D69" s="8">
        <v>2025</v>
      </c>
      <c r="E69" s="8" t="s">
        <v>99</v>
      </c>
    </row>
    <row r="70" spans="2:5" ht="20.100000000000001" customHeight="1" thickBot="1" x14ac:dyDescent="0.25">
      <c r="B70" s="4" t="s">
        <v>44</v>
      </c>
      <c r="C70" s="5">
        <v>8794</v>
      </c>
      <c r="D70" s="5">
        <v>8807</v>
      </c>
      <c r="E70" s="6">
        <f>IF(C70&gt;0,(D70-C70)/C70,"-")</f>
        <v>1.4782806458949283E-3</v>
      </c>
    </row>
    <row r="71" spans="2:5" ht="20.100000000000001" customHeight="1" thickBot="1" x14ac:dyDescent="0.25">
      <c r="B71" s="4" t="s">
        <v>45</v>
      </c>
      <c r="C71" s="5">
        <v>2340</v>
      </c>
      <c r="D71" s="5">
        <v>2397</v>
      </c>
      <c r="E71" s="6">
        <f t="shared" ref="E71:E77" si="6">IF(C71&gt;0,(D71-C71)/C71,"-")</f>
        <v>2.4358974358974359E-2</v>
      </c>
    </row>
    <row r="72" spans="2:5" ht="20.100000000000001" customHeight="1" thickBot="1" x14ac:dyDescent="0.25">
      <c r="B72" s="4" t="s">
        <v>43</v>
      </c>
      <c r="C72" s="5">
        <v>14</v>
      </c>
      <c r="D72" s="5">
        <v>23</v>
      </c>
      <c r="E72" s="6">
        <f t="shared" si="6"/>
        <v>0.6428571428571429</v>
      </c>
    </row>
    <row r="73" spans="2:5" ht="20.100000000000001" customHeight="1" thickBot="1" x14ac:dyDescent="0.25">
      <c r="B73" s="4" t="s">
        <v>46</v>
      </c>
      <c r="C73" s="5">
        <v>4646</v>
      </c>
      <c r="D73" s="5">
        <v>4578</v>
      </c>
      <c r="E73" s="6">
        <f t="shared" si="6"/>
        <v>-1.4636246233318984E-2</v>
      </c>
    </row>
    <row r="74" spans="2:5" ht="20.100000000000001" customHeight="1" thickBot="1" x14ac:dyDescent="0.25">
      <c r="B74" s="4" t="s">
        <v>47</v>
      </c>
      <c r="C74" s="5">
        <v>1447</v>
      </c>
      <c r="D74" s="5">
        <v>1497</v>
      </c>
      <c r="E74" s="6">
        <f t="shared" si="6"/>
        <v>3.455425017277125E-2</v>
      </c>
    </row>
    <row r="75" spans="2:5" ht="20.100000000000001" customHeight="1" thickBot="1" x14ac:dyDescent="0.25">
      <c r="B75" s="4" t="s">
        <v>48</v>
      </c>
      <c r="C75" s="5">
        <v>337</v>
      </c>
      <c r="D75" s="5">
        <v>306</v>
      </c>
      <c r="E75" s="6">
        <f t="shared" si="6"/>
        <v>-9.1988130563798218E-2</v>
      </c>
    </row>
    <row r="76" spans="2:5" ht="20.100000000000001" customHeight="1" thickBot="1" x14ac:dyDescent="0.25">
      <c r="B76" s="4" t="s">
        <v>49</v>
      </c>
      <c r="C76" s="5">
        <v>0</v>
      </c>
      <c r="D76" s="5">
        <v>0</v>
      </c>
      <c r="E76" s="6" t="str">
        <f t="shared" si="6"/>
        <v>-</v>
      </c>
    </row>
    <row r="77" spans="2:5" ht="20.100000000000001" customHeight="1" thickBot="1" x14ac:dyDescent="0.25">
      <c r="B77" s="4" t="s">
        <v>50</v>
      </c>
      <c r="C77" s="5">
        <v>10</v>
      </c>
      <c r="D77" s="5">
        <v>6</v>
      </c>
      <c r="E77" s="6">
        <f t="shared" si="6"/>
        <v>-0.4</v>
      </c>
    </row>
    <row r="89" spans="2:5" ht="42.75" customHeight="1" thickBot="1" x14ac:dyDescent="0.25">
      <c r="C89" s="8">
        <v>2024</v>
      </c>
      <c r="D89" s="8">
        <v>2025</v>
      </c>
      <c r="E89" s="8" t="s">
        <v>99</v>
      </c>
    </row>
    <row r="90" spans="2:5" ht="29.25" thickBot="1" x14ac:dyDescent="0.25">
      <c r="B90" s="4" t="s">
        <v>51</v>
      </c>
      <c r="C90" s="5">
        <v>515</v>
      </c>
      <c r="D90" s="5">
        <v>650</v>
      </c>
      <c r="E90" s="6">
        <f>IF(C90&gt;0,(D90-C90)/C90,"-")</f>
        <v>0.26213592233009708</v>
      </c>
    </row>
    <row r="91" spans="2:5" ht="29.25" thickBot="1" x14ac:dyDescent="0.25">
      <c r="B91" s="4" t="s">
        <v>52</v>
      </c>
      <c r="C91" s="5">
        <v>356</v>
      </c>
      <c r="D91" s="5">
        <v>365</v>
      </c>
      <c r="E91" s="6">
        <f t="shared" ref="E91:E93" si="7">IF(C91&gt;0,(D91-C91)/C91,"-")</f>
        <v>2.5280898876404494E-2</v>
      </c>
    </row>
    <row r="92" spans="2:5" ht="29.25" customHeight="1" thickBot="1" x14ac:dyDescent="0.25">
      <c r="B92" s="4" t="s">
        <v>53</v>
      </c>
      <c r="C92" s="5">
        <v>240</v>
      </c>
      <c r="D92" s="5">
        <v>311</v>
      </c>
      <c r="E92" s="6">
        <f t="shared" si="7"/>
        <v>0.29583333333333334</v>
      </c>
    </row>
    <row r="93" spans="2:5" ht="29.25" customHeight="1" thickBot="1" x14ac:dyDescent="0.25">
      <c r="B93" s="4" t="s">
        <v>54</v>
      </c>
      <c r="C93" s="6">
        <f>(C90+C91)/(C90+C91+C92)</f>
        <v>0.78397839783978396</v>
      </c>
      <c r="D93" s="6">
        <f>(D90+D91)/(D90+D91+D92)</f>
        <v>0.76546003016591246</v>
      </c>
      <c r="E93" s="6">
        <f t="shared" si="7"/>
        <v>-2.3621017779186258E-2</v>
      </c>
    </row>
    <row r="99" spans="2:5" ht="42.75" customHeight="1" thickBot="1" x14ac:dyDescent="0.25">
      <c r="C99" s="8">
        <v>2024</v>
      </c>
      <c r="D99" s="8">
        <v>2025</v>
      </c>
      <c r="E99" s="8" t="s">
        <v>99</v>
      </c>
    </row>
    <row r="100" spans="2:5" ht="20.100000000000001" customHeight="1" thickBot="1" x14ac:dyDescent="0.25">
      <c r="B100" s="4" t="s">
        <v>38</v>
      </c>
      <c r="C100" s="5">
        <v>1135</v>
      </c>
      <c r="D100" s="5">
        <v>1331</v>
      </c>
      <c r="E100" s="6">
        <f>IF(C100&gt;0,(D100-C100)/C100,"-")</f>
        <v>0.17268722466960351</v>
      </c>
    </row>
    <row r="101" spans="2:5" ht="20.100000000000001" customHeight="1" thickBot="1" x14ac:dyDescent="0.25">
      <c r="B101" s="4" t="s">
        <v>41</v>
      </c>
      <c r="C101" s="5">
        <v>731</v>
      </c>
      <c r="D101" s="5">
        <v>830</v>
      </c>
      <c r="E101" s="6">
        <f t="shared" ref="E101:E105" si="8">IF(C101&gt;0,(D101-C101)/C101,"-")</f>
        <v>0.13543091655266759</v>
      </c>
    </row>
    <row r="102" spans="2:5" ht="20.100000000000001" customHeight="1" thickBot="1" x14ac:dyDescent="0.25">
      <c r="B102" s="4" t="s">
        <v>42</v>
      </c>
      <c r="C102" s="5">
        <v>163</v>
      </c>
      <c r="D102" s="5">
        <v>190</v>
      </c>
      <c r="E102" s="6">
        <f t="shared" si="8"/>
        <v>0.16564417177914109</v>
      </c>
    </row>
    <row r="103" spans="2:5" ht="20.100000000000001" customHeight="1" thickBot="1" x14ac:dyDescent="0.25">
      <c r="B103" s="4" t="s">
        <v>98</v>
      </c>
      <c r="C103" s="6">
        <f>(C101+C102)/C100</f>
        <v>0.7876651982378855</v>
      </c>
      <c r="D103" s="6">
        <f>(D101+D102)/D100</f>
        <v>0.76634109691960928</v>
      </c>
      <c r="E103" s="6">
        <f t="shared" si="8"/>
        <v>-2.7072544738527417E-2</v>
      </c>
    </row>
    <row r="104" spans="2:5" ht="20.100000000000001" customHeight="1" thickBot="1" x14ac:dyDescent="0.25">
      <c r="B104" s="4" t="s">
        <v>39</v>
      </c>
      <c r="C104" s="6">
        <v>0.78517722878625129</v>
      </c>
      <c r="D104" s="6">
        <v>0.77425373134328357</v>
      </c>
      <c r="E104" s="6">
        <f t="shared" si="8"/>
        <v>-1.3912142434203762E-2</v>
      </c>
    </row>
    <row r="105" spans="2:5" ht="20.100000000000001" customHeight="1" thickBot="1" x14ac:dyDescent="0.25">
      <c r="B105" s="4" t="s">
        <v>40</v>
      </c>
      <c r="C105" s="6">
        <v>0.7990196078431373</v>
      </c>
      <c r="D105" s="6">
        <v>0.73359073359073357</v>
      </c>
      <c r="E105" s="6">
        <f t="shared" si="8"/>
        <v>-8.1886443849634116E-2</v>
      </c>
    </row>
    <row r="111" spans="2:5" ht="42.75" customHeight="1" thickBot="1" x14ac:dyDescent="0.25">
      <c r="C111" s="8">
        <v>2024</v>
      </c>
      <c r="D111" s="8">
        <v>2025</v>
      </c>
      <c r="E111" s="8" t="s">
        <v>99</v>
      </c>
    </row>
    <row r="112" spans="2:5" ht="15" thickBot="1" x14ac:dyDescent="0.25">
      <c r="B112" s="4" t="s">
        <v>55</v>
      </c>
      <c r="C112" s="5">
        <v>1421</v>
      </c>
      <c r="D112" s="5">
        <v>1481</v>
      </c>
      <c r="E112" s="6">
        <f>IF(C112&gt;0,(D112-C112)/C112,"-")</f>
        <v>4.2223786066150598E-2</v>
      </c>
    </row>
    <row r="113" spans="2:14" ht="15" thickBot="1" x14ac:dyDescent="0.25">
      <c r="B113" s="4" t="s">
        <v>56</v>
      </c>
      <c r="C113" s="5">
        <v>976</v>
      </c>
      <c r="D113" s="5">
        <v>1062</v>
      </c>
      <c r="E113" s="6">
        <f t="shared" ref="E113:E114" si="9">IF(C113&gt;0,(D113-C113)/C113,"-")</f>
        <v>8.8114754098360656E-2</v>
      </c>
    </row>
    <row r="114" spans="2:14" ht="15" thickBot="1" x14ac:dyDescent="0.25">
      <c r="B114" s="4" t="s">
        <v>57</v>
      </c>
      <c r="C114" s="5">
        <v>445</v>
      </c>
      <c r="D114" s="5">
        <v>419</v>
      </c>
      <c r="E114" s="6">
        <f t="shared" si="9"/>
        <v>-5.8426966292134834E-2</v>
      </c>
    </row>
    <row r="126" spans="2:14" ht="26.25" customHeight="1" thickBot="1" x14ac:dyDescent="0.25">
      <c r="C126" s="27">
        <v>2024</v>
      </c>
      <c r="D126" s="28"/>
      <c r="E126" s="28"/>
      <c r="F126" s="29"/>
      <c r="G126" s="27">
        <v>2025</v>
      </c>
      <c r="H126" s="28"/>
      <c r="I126" s="28"/>
      <c r="J126" s="29"/>
      <c r="K126" s="30" t="s">
        <v>58</v>
      </c>
      <c r="L126" s="31"/>
      <c r="M126" s="31"/>
      <c r="N126" s="31"/>
    </row>
    <row r="127" spans="2:14" ht="29.25" customHeight="1" thickBot="1" x14ac:dyDescent="0.25">
      <c r="C127" s="11" t="s">
        <v>59</v>
      </c>
      <c r="D127" s="12" t="s">
        <v>60</v>
      </c>
      <c r="E127" s="12" t="s">
        <v>61</v>
      </c>
      <c r="F127" s="12" t="s">
        <v>62</v>
      </c>
      <c r="G127" s="11" t="s">
        <v>59</v>
      </c>
      <c r="H127" s="12" t="s">
        <v>60</v>
      </c>
      <c r="I127" s="12" t="s">
        <v>61</v>
      </c>
      <c r="J127" s="12" t="s">
        <v>62</v>
      </c>
      <c r="K127" s="11" t="s">
        <v>59</v>
      </c>
      <c r="L127" s="12" t="s">
        <v>60</v>
      </c>
      <c r="M127" s="12" t="s">
        <v>61</v>
      </c>
      <c r="N127" s="12" t="s">
        <v>62</v>
      </c>
    </row>
    <row r="128" spans="2:14" ht="15" thickBot="1" x14ac:dyDescent="0.25">
      <c r="B128" s="4" t="s">
        <v>63</v>
      </c>
      <c r="C128" s="10">
        <v>18</v>
      </c>
      <c r="D128" s="10">
        <v>1</v>
      </c>
      <c r="E128" s="10">
        <v>1</v>
      </c>
      <c r="F128" s="10">
        <v>20</v>
      </c>
      <c r="G128" s="10">
        <v>15</v>
      </c>
      <c r="H128" s="10">
        <v>7</v>
      </c>
      <c r="I128" s="10">
        <v>5</v>
      </c>
      <c r="J128" s="10">
        <v>27</v>
      </c>
      <c r="K128" s="6">
        <f>IF(C128=0,"-",(G128-C128)/C128)</f>
        <v>-0.16666666666666666</v>
      </c>
      <c r="L128" s="6">
        <f t="shared" ref="L128:N133" si="10">IF(D128=0,"-",(H128-D128)/D128)</f>
        <v>6</v>
      </c>
      <c r="M128" s="6">
        <f t="shared" si="10"/>
        <v>4</v>
      </c>
      <c r="N128" s="6">
        <f t="shared" si="10"/>
        <v>0.35</v>
      </c>
    </row>
    <row r="129" spans="2:14" ht="15" thickBot="1" x14ac:dyDescent="0.25">
      <c r="B129" s="4" t="s">
        <v>64</v>
      </c>
      <c r="C129" s="10">
        <v>3</v>
      </c>
      <c r="D129" s="10">
        <v>0</v>
      </c>
      <c r="E129" s="10">
        <v>1</v>
      </c>
      <c r="F129" s="10">
        <v>4</v>
      </c>
      <c r="G129" s="10">
        <v>2</v>
      </c>
      <c r="H129" s="10">
        <v>0</v>
      </c>
      <c r="I129" s="10">
        <v>0</v>
      </c>
      <c r="J129" s="10">
        <v>2</v>
      </c>
      <c r="K129" s="6">
        <f t="shared" ref="K129:K133" si="11">IF(C129=0,"-",(G129-C129)/C129)</f>
        <v>-0.33333333333333331</v>
      </c>
      <c r="L129" s="6" t="str">
        <f t="shared" si="10"/>
        <v>-</v>
      </c>
      <c r="M129" s="6">
        <f t="shared" si="10"/>
        <v>-1</v>
      </c>
      <c r="N129" s="6">
        <f t="shared" si="10"/>
        <v>-0.5</v>
      </c>
    </row>
    <row r="130" spans="2:14" ht="15" thickBot="1" x14ac:dyDescent="0.25">
      <c r="B130" s="4" t="s">
        <v>65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6" t="str">
        <f t="shared" si="11"/>
        <v>-</v>
      </c>
      <c r="L130" s="6" t="str">
        <f t="shared" si="10"/>
        <v>-</v>
      </c>
      <c r="M130" s="6" t="str">
        <f t="shared" si="10"/>
        <v>-</v>
      </c>
      <c r="N130" s="6" t="str">
        <f t="shared" si="10"/>
        <v>-</v>
      </c>
    </row>
    <row r="131" spans="2:14" ht="15" thickBot="1" x14ac:dyDescent="0.25">
      <c r="B131" s="7" t="s">
        <v>66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6" t="str">
        <f t="shared" si="11"/>
        <v>-</v>
      </c>
      <c r="L131" s="6" t="str">
        <f t="shared" si="10"/>
        <v>-</v>
      </c>
      <c r="M131" s="6" t="str">
        <f t="shared" si="10"/>
        <v>-</v>
      </c>
      <c r="N131" s="6" t="str">
        <f t="shared" si="10"/>
        <v>-</v>
      </c>
    </row>
    <row r="132" spans="2:14" ht="15" thickBot="1" x14ac:dyDescent="0.25">
      <c r="B132" s="4" t="s">
        <v>67</v>
      </c>
      <c r="C132" s="10">
        <v>1</v>
      </c>
      <c r="D132" s="10">
        <v>0</v>
      </c>
      <c r="E132" s="10">
        <v>0</v>
      </c>
      <c r="F132" s="10">
        <v>1</v>
      </c>
      <c r="G132" s="10">
        <v>0</v>
      </c>
      <c r="H132" s="10">
        <v>0</v>
      </c>
      <c r="I132" s="10">
        <v>0</v>
      </c>
      <c r="J132" s="10">
        <v>0</v>
      </c>
      <c r="K132" s="6">
        <f t="shared" si="11"/>
        <v>-1</v>
      </c>
      <c r="L132" s="6" t="str">
        <f t="shared" si="10"/>
        <v>-</v>
      </c>
      <c r="M132" s="6" t="str">
        <f t="shared" si="10"/>
        <v>-</v>
      </c>
      <c r="N132" s="6">
        <f t="shared" si="10"/>
        <v>-1</v>
      </c>
    </row>
    <row r="133" spans="2:14" ht="15" thickBot="1" x14ac:dyDescent="0.25">
      <c r="B133" s="4" t="s">
        <v>68</v>
      </c>
      <c r="C133" s="10">
        <v>22</v>
      </c>
      <c r="D133" s="10">
        <v>1</v>
      </c>
      <c r="E133" s="10">
        <v>2</v>
      </c>
      <c r="F133" s="10">
        <v>25</v>
      </c>
      <c r="G133" s="10">
        <v>17</v>
      </c>
      <c r="H133" s="10">
        <v>7</v>
      </c>
      <c r="I133" s="10">
        <v>5</v>
      </c>
      <c r="J133" s="10">
        <v>29</v>
      </c>
      <c r="K133" s="6">
        <f t="shared" si="11"/>
        <v>-0.22727272727272727</v>
      </c>
      <c r="L133" s="6">
        <f t="shared" si="10"/>
        <v>6</v>
      </c>
      <c r="M133" s="6">
        <f t="shared" si="10"/>
        <v>1.5</v>
      </c>
      <c r="N133" s="6">
        <f t="shared" si="10"/>
        <v>0.16</v>
      </c>
    </row>
    <row r="134" spans="2:14" ht="15" thickBot="1" x14ac:dyDescent="0.25">
      <c r="B134" s="4" t="s">
        <v>36</v>
      </c>
      <c r="C134" s="6">
        <f>IF(C128=0,"-",C128/(C128+C129))</f>
        <v>0.8571428571428571</v>
      </c>
      <c r="D134" s="6">
        <f>IF(D128=0,"-",D128/(D128+D129))</f>
        <v>1</v>
      </c>
      <c r="E134" s="6">
        <f t="shared" ref="E134:J134" si="12">IF(E128=0,"-",E128/(E128+E129))</f>
        <v>0.5</v>
      </c>
      <c r="F134" s="6">
        <f t="shared" si="12"/>
        <v>0.83333333333333337</v>
      </c>
      <c r="G134" s="6">
        <f t="shared" si="12"/>
        <v>0.88235294117647056</v>
      </c>
      <c r="H134" s="6">
        <f t="shared" si="12"/>
        <v>1</v>
      </c>
      <c r="I134" s="6">
        <f t="shared" si="12"/>
        <v>1</v>
      </c>
      <c r="J134" s="6">
        <f t="shared" si="12"/>
        <v>0.93103448275862066</v>
      </c>
      <c r="K134" s="6">
        <f>IF(OR(C134="-",G134="-"),"-",(G134-C134)/C134)</f>
        <v>2.941176470588238E-2</v>
      </c>
      <c r="L134" s="6">
        <f t="shared" ref="L134:N135" si="13">IF(OR(D134="-",H134="-"),"-",(H134-D134)/D134)</f>
        <v>0</v>
      </c>
      <c r="M134" s="6">
        <f t="shared" si="13"/>
        <v>1</v>
      </c>
      <c r="N134" s="6">
        <f t="shared" si="13"/>
        <v>0.11724137931034474</v>
      </c>
    </row>
    <row r="135" spans="2:14" ht="15" thickBot="1" x14ac:dyDescent="0.25">
      <c r="B135" s="4" t="s">
        <v>37</v>
      </c>
      <c r="C135" s="6" t="str">
        <f>IF(C131=0,"-",C131/(C130+C131))</f>
        <v>-</v>
      </c>
      <c r="D135" s="6" t="str">
        <f t="shared" ref="D135:J135" si="14">IF(D131=0,"-",D131/(D130+D131))</f>
        <v>-</v>
      </c>
      <c r="E135" s="6" t="str">
        <f t="shared" si="14"/>
        <v>-</v>
      </c>
      <c r="F135" s="6" t="str">
        <f t="shared" si="14"/>
        <v>-</v>
      </c>
      <c r="G135" s="6" t="str">
        <f t="shared" si="14"/>
        <v>-</v>
      </c>
      <c r="H135" s="6" t="str">
        <f t="shared" si="14"/>
        <v>-</v>
      </c>
      <c r="I135" s="6" t="str">
        <f t="shared" si="14"/>
        <v>-</v>
      </c>
      <c r="J135" s="6" t="str">
        <f t="shared" si="14"/>
        <v>-</v>
      </c>
      <c r="K135" s="6" t="str">
        <f>IF(OR(C135="-",G135="-"),"-",(G135-C135)/C135)</f>
        <v>-</v>
      </c>
      <c r="L135" s="6" t="str">
        <f t="shared" si="13"/>
        <v>-</v>
      </c>
      <c r="M135" s="6" t="str">
        <f t="shared" si="13"/>
        <v>-</v>
      </c>
      <c r="N135" s="6" t="str">
        <f t="shared" si="13"/>
        <v>-</v>
      </c>
    </row>
    <row r="136" spans="2:14" x14ac:dyDescent="0.2">
      <c r="C136" s="13"/>
    </row>
    <row r="137" spans="2:14" x14ac:dyDescent="0.2">
      <c r="C137" s="13"/>
      <c r="M137" s="14"/>
    </row>
    <row r="138" spans="2:14" x14ac:dyDescent="0.2">
      <c r="C138" s="13"/>
    </row>
    <row r="141" spans="2:14" ht="29.25" customHeight="1" thickBot="1" x14ac:dyDescent="0.25">
      <c r="C141" s="27">
        <v>2024</v>
      </c>
      <c r="D141" s="28"/>
      <c r="E141" s="28"/>
      <c r="F141" s="29"/>
      <c r="G141" s="27">
        <v>2025</v>
      </c>
      <c r="H141" s="28"/>
      <c r="I141" s="28"/>
      <c r="J141" s="29"/>
      <c r="K141" s="30" t="s">
        <v>58</v>
      </c>
      <c r="L141" s="31"/>
      <c r="M141" s="31"/>
      <c r="N141" s="31"/>
    </row>
    <row r="142" spans="2:14" ht="57.75" customHeight="1" thickBot="1" x14ac:dyDescent="0.25">
      <c r="C142" s="12" t="s">
        <v>60</v>
      </c>
      <c r="D142" s="12" t="s">
        <v>70</v>
      </c>
      <c r="E142" s="12" t="s">
        <v>69</v>
      </c>
      <c r="F142" s="12" t="s">
        <v>62</v>
      </c>
      <c r="G142" s="12" t="s">
        <v>60</v>
      </c>
      <c r="H142" s="12" t="s">
        <v>70</v>
      </c>
      <c r="I142" s="12" t="s">
        <v>69</v>
      </c>
      <c r="J142" s="12" t="s">
        <v>62</v>
      </c>
      <c r="K142" s="12" t="s">
        <v>60</v>
      </c>
      <c r="L142" s="12" t="s">
        <v>70</v>
      </c>
      <c r="M142" s="12" t="s">
        <v>69</v>
      </c>
      <c r="N142" s="12" t="s">
        <v>62</v>
      </c>
    </row>
    <row r="143" spans="2:14" ht="15" thickBot="1" x14ac:dyDescent="0.25">
      <c r="B143" s="4" t="s">
        <v>71</v>
      </c>
      <c r="C143" s="10">
        <v>31</v>
      </c>
      <c r="D143" s="10">
        <v>0</v>
      </c>
      <c r="E143" s="10">
        <v>10</v>
      </c>
      <c r="F143" s="10">
        <v>41</v>
      </c>
      <c r="G143" s="10">
        <v>39</v>
      </c>
      <c r="H143" s="10">
        <v>0</v>
      </c>
      <c r="I143" s="10">
        <v>8</v>
      </c>
      <c r="J143" s="10">
        <v>47</v>
      </c>
      <c r="K143" s="6">
        <f>IF(C143=0,"-",(G143-C143)/C143)</f>
        <v>0.25806451612903225</v>
      </c>
      <c r="L143" s="6" t="str">
        <f t="shared" ref="L143:N147" si="15">IF(D143=0,"-",(H143-D143)/D143)</f>
        <v>-</v>
      </c>
      <c r="M143" s="6">
        <f t="shared" si="15"/>
        <v>-0.2</v>
      </c>
      <c r="N143" s="6">
        <f t="shared" si="15"/>
        <v>0.14634146341463414</v>
      </c>
    </row>
    <row r="144" spans="2:14" ht="15" thickBot="1" x14ac:dyDescent="0.25">
      <c r="B144" s="4" t="s">
        <v>72</v>
      </c>
      <c r="C144" s="10">
        <v>6</v>
      </c>
      <c r="D144" s="10">
        <v>0</v>
      </c>
      <c r="E144" s="10">
        <v>3</v>
      </c>
      <c r="F144" s="10">
        <v>9</v>
      </c>
      <c r="G144" s="10">
        <v>9</v>
      </c>
      <c r="H144" s="10">
        <v>0</v>
      </c>
      <c r="I144" s="10">
        <v>0</v>
      </c>
      <c r="J144" s="10">
        <v>9</v>
      </c>
      <c r="K144" s="6">
        <f t="shared" ref="K144:K147" si="16">IF(C144=0,"-",(G144-C144)/C144)</f>
        <v>0.5</v>
      </c>
      <c r="L144" s="6" t="str">
        <f t="shared" si="15"/>
        <v>-</v>
      </c>
      <c r="M144" s="6">
        <f t="shared" si="15"/>
        <v>-1</v>
      </c>
      <c r="N144" s="6">
        <f t="shared" si="15"/>
        <v>0</v>
      </c>
    </row>
    <row r="145" spans="2:14" ht="15" thickBot="1" x14ac:dyDescent="0.25">
      <c r="B145" s="4" t="s">
        <v>73</v>
      </c>
      <c r="C145" s="10">
        <v>193</v>
      </c>
      <c r="D145" s="10">
        <v>0</v>
      </c>
      <c r="E145" s="10">
        <v>18</v>
      </c>
      <c r="F145" s="10">
        <v>211</v>
      </c>
      <c r="G145" s="10">
        <v>179</v>
      </c>
      <c r="H145" s="10">
        <v>0</v>
      </c>
      <c r="I145" s="10">
        <v>20</v>
      </c>
      <c r="J145" s="10">
        <v>199</v>
      </c>
      <c r="K145" s="6">
        <f t="shared" si="16"/>
        <v>-7.2538860103626937E-2</v>
      </c>
      <c r="L145" s="6" t="str">
        <f t="shared" si="15"/>
        <v>-</v>
      </c>
      <c r="M145" s="6">
        <f t="shared" si="15"/>
        <v>0.1111111111111111</v>
      </c>
      <c r="N145" s="6">
        <f t="shared" si="15"/>
        <v>-5.6872037914691941E-2</v>
      </c>
    </row>
    <row r="146" spans="2:14" ht="15" thickBot="1" x14ac:dyDescent="0.25">
      <c r="B146" s="4" t="s">
        <v>74</v>
      </c>
      <c r="C146" s="10">
        <v>56</v>
      </c>
      <c r="D146" s="10">
        <v>0</v>
      </c>
      <c r="E146" s="10">
        <v>12</v>
      </c>
      <c r="F146" s="10">
        <v>68</v>
      </c>
      <c r="G146" s="10">
        <v>48</v>
      </c>
      <c r="H146" s="10">
        <v>0</v>
      </c>
      <c r="I146" s="10">
        <v>8</v>
      </c>
      <c r="J146" s="10">
        <v>56</v>
      </c>
      <c r="K146" s="6">
        <f t="shared" si="16"/>
        <v>-0.14285714285714285</v>
      </c>
      <c r="L146" s="6" t="str">
        <f t="shared" si="15"/>
        <v>-</v>
      </c>
      <c r="M146" s="6">
        <f t="shared" si="15"/>
        <v>-0.33333333333333331</v>
      </c>
      <c r="N146" s="6">
        <f t="shared" si="15"/>
        <v>-0.17647058823529413</v>
      </c>
    </row>
    <row r="147" spans="2:14" ht="15" thickBot="1" x14ac:dyDescent="0.25">
      <c r="B147" s="4" t="s">
        <v>75</v>
      </c>
      <c r="C147" s="10">
        <v>0</v>
      </c>
      <c r="D147" s="10">
        <v>0</v>
      </c>
      <c r="E147" s="10">
        <v>0</v>
      </c>
      <c r="F147" s="10">
        <v>0</v>
      </c>
      <c r="G147" s="10">
        <v>2</v>
      </c>
      <c r="H147" s="10">
        <v>0</v>
      </c>
      <c r="I147" s="10">
        <v>0</v>
      </c>
      <c r="J147" s="10">
        <v>2</v>
      </c>
      <c r="K147" s="6" t="str">
        <f t="shared" si="16"/>
        <v>-</v>
      </c>
      <c r="L147" s="6" t="str">
        <f t="shared" si="15"/>
        <v>-</v>
      </c>
      <c r="M147" s="6" t="str">
        <f t="shared" si="15"/>
        <v>-</v>
      </c>
      <c r="N147" s="6" t="str">
        <f t="shared" si="15"/>
        <v>-</v>
      </c>
    </row>
    <row r="148" spans="2:14" ht="15" thickBot="1" x14ac:dyDescent="0.25">
      <c r="B148" s="7" t="s">
        <v>68</v>
      </c>
      <c r="C148" s="10">
        <v>286</v>
      </c>
      <c r="D148" s="10">
        <v>0</v>
      </c>
      <c r="E148" s="10">
        <v>43</v>
      </c>
      <c r="F148" s="10">
        <v>329</v>
      </c>
      <c r="G148" s="10">
        <v>277</v>
      </c>
      <c r="H148" s="10">
        <v>0</v>
      </c>
      <c r="I148" s="10">
        <v>36</v>
      </c>
      <c r="J148" s="10">
        <v>313</v>
      </c>
      <c r="K148" s="6">
        <f t="shared" ref="K148" si="17">IF(C148=0,"-",(G148-C148)/C148)</f>
        <v>-3.1468531468531472E-2</v>
      </c>
      <c r="L148" s="6" t="str">
        <f t="shared" ref="L148" si="18">IF(D148=0,"-",(H148-D148)/D148)</f>
        <v>-</v>
      </c>
      <c r="M148" s="6">
        <f t="shared" ref="M148" si="19">IF(E148=0,"-",(I148-E148)/E148)</f>
        <v>-0.16279069767441862</v>
      </c>
      <c r="N148" s="6">
        <f t="shared" ref="N148" si="20">IF(F148=0,"-",(J148-F148)/F148)</f>
        <v>-4.8632218844984802E-2</v>
      </c>
    </row>
    <row r="149" spans="2:14" ht="29.25" thickBot="1" x14ac:dyDescent="0.25">
      <c r="B149" s="7" t="s">
        <v>76</v>
      </c>
      <c r="C149" s="6">
        <f t="shared" ref="C149:J150" si="21">IF(C143=0,"-",(C143/(C143+C145)))</f>
        <v>0.13839285714285715</v>
      </c>
      <c r="D149" s="6" t="str">
        <f t="shared" si="21"/>
        <v>-</v>
      </c>
      <c r="E149" s="6">
        <f t="shared" si="21"/>
        <v>0.35714285714285715</v>
      </c>
      <c r="F149" s="6">
        <f t="shared" si="21"/>
        <v>0.1626984126984127</v>
      </c>
      <c r="G149" s="6">
        <f t="shared" si="21"/>
        <v>0.17889908256880735</v>
      </c>
      <c r="H149" s="6" t="str">
        <f t="shared" si="21"/>
        <v>-</v>
      </c>
      <c r="I149" s="6">
        <f t="shared" si="21"/>
        <v>0.2857142857142857</v>
      </c>
      <c r="J149" s="6">
        <f t="shared" si="21"/>
        <v>0.1910569105691057</v>
      </c>
      <c r="K149" s="6">
        <f>IF(OR(C149="-",G149="-"),"-",(G149-C149)/C149)</f>
        <v>0.29269014501331753</v>
      </c>
      <c r="L149" s="6" t="str">
        <f t="shared" ref="L149:N150" si="22">IF(OR(D149="-",H149="-"),"-",(H149-D149)/D149)</f>
        <v>-</v>
      </c>
      <c r="M149" s="6">
        <f t="shared" si="22"/>
        <v>-0.20000000000000007</v>
      </c>
      <c r="N149" s="6">
        <f t="shared" si="22"/>
        <v>0.17430101130279599</v>
      </c>
    </row>
    <row r="150" spans="2:14" ht="29.25" thickBot="1" x14ac:dyDescent="0.25">
      <c r="B150" s="7" t="s">
        <v>77</v>
      </c>
      <c r="C150" s="6">
        <f t="shared" si="21"/>
        <v>9.6774193548387094E-2</v>
      </c>
      <c r="D150" s="6" t="str">
        <f t="shared" si="21"/>
        <v>-</v>
      </c>
      <c r="E150" s="6">
        <f t="shared" si="21"/>
        <v>0.2</v>
      </c>
      <c r="F150" s="6">
        <f t="shared" si="21"/>
        <v>0.11688311688311688</v>
      </c>
      <c r="G150" s="6">
        <f t="shared" si="21"/>
        <v>0.15789473684210525</v>
      </c>
      <c r="H150" s="6" t="str">
        <f t="shared" si="21"/>
        <v>-</v>
      </c>
      <c r="I150" s="6" t="str">
        <f t="shared" si="21"/>
        <v>-</v>
      </c>
      <c r="J150" s="6">
        <f t="shared" si="21"/>
        <v>0.13846153846153847</v>
      </c>
      <c r="K150" s="6">
        <f>IF(OR(C150="-",G150="-"),"-",(G150-C150)/C150)</f>
        <v>0.63157894736842102</v>
      </c>
      <c r="L150" s="6" t="str">
        <f t="shared" si="22"/>
        <v>-</v>
      </c>
      <c r="M150" s="6" t="str">
        <f t="shared" si="22"/>
        <v>-</v>
      </c>
      <c r="N150" s="6">
        <f t="shared" si="22"/>
        <v>0.18461538461538471</v>
      </c>
    </row>
    <row r="151" spans="2:14" ht="14.25" x14ac:dyDescent="0.2">
      <c r="B151" s="7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</row>
    <row r="154" spans="2:14" ht="14.25" x14ac:dyDescent="0.2">
      <c r="B154" s="7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</row>
    <row r="155" spans="2:14" ht="14.25" x14ac:dyDescent="0.2">
      <c r="B155" s="7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</row>
    <row r="156" spans="2:14" ht="29.25" customHeight="1" thickBot="1" x14ac:dyDescent="0.25">
      <c r="B156" s="7"/>
      <c r="C156" s="8">
        <v>2024</v>
      </c>
      <c r="D156" s="8">
        <v>2025</v>
      </c>
      <c r="E156" s="8" t="s">
        <v>99</v>
      </c>
    </row>
    <row r="157" spans="2:14" ht="15" thickBot="1" x14ac:dyDescent="0.25">
      <c r="B157" s="4" t="s">
        <v>94</v>
      </c>
      <c r="C157" s="19">
        <v>232</v>
      </c>
      <c r="D157" s="19">
        <v>216</v>
      </c>
      <c r="E157" s="18">
        <f>IF(C157=0,"-",(D157-C157)/C157)</f>
        <v>-6.8965517241379309E-2</v>
      </c>
      <c r="F157" s="18"/>
      <c r="G157" s="18"/>
      <c r="H157" s="18"/>
      <c r="I157" s="18"/>
      <c r="J157" s="18"/>
      <c r="K157" s="18"/>
      <c r="L157" s="18"/>
      <c r="M157" s="18"/>
      <c r="N157" s="18"/>
    </row>
    <row r="158" spans="2:14" ht="15" thickBot="1" x14ac:dyDescent="0.25">
      <c r="B158" s="4" t="s">
        <v>95</v>
      </c>
      <c r="C158" s="19">
        <v>35</v>
      </c>
      <c r="D158" s="19">
        <v>48</v>
      </c>
      <c r="E158" s="18">
        <f t="shared" ref="E158:E159" si="23">IF(C158=0,"-",(D158-C158)/C158)</f>
        <v>0.37142857142857144</v>
      </c>
      <c r="F158" s="18"/>
      <c r="G158" s="18"/>
      <c r="H158" s="18"/>
      <c r="I158" s="18"/>
      <c r="J158" s="18"/>
      <c r="K158" s="18"/>
      <c r="L158" s="18"/>
      <c r="M158" s="18"/>
      <c r="N158" s="18"/>
    </row>
    <row r="159" spans="2:14" ht="15" thickBot="1" x14ac:dyDescent="0.25">
      <c r="B159" s="4" t="s">
        <v>96</v>
      </c>
      <c r="C159" s="19">
        <v>2</v>
      </c>
      <c r="D159" s="19">
        <v>0</v>
      </c>
      <c r="E159" s="18">
        <f t="shared" si="23"/>
        <v>-1</v>
      </c>
      <c r="F159" s="18"/>
      <c r="G159" s="18"/>
      <c r="H159" s="18"/>
      <c r="I159" s="18"/>
      <c r="J159" s="18"/>
      <c r="K159" s="18"/>
      <c r="L159" s="18"/>
      <c r="M159" s="18"/>
      <c r="N159" s="18"/>
    </row>
    <row r="160" spans="2:14" ht="15" thickBot="1" x14ac:dyDescent="0.25">
      <c r="B160" s="4" t="s">
        <v>97</v>
      </c>
      <c r="C160" s="18">
        <f>IF(C157=0,"-",C157/(C157+C158+C159))</f>
        <v>0.86245353159851301</v>
      </c>
      <c r="D160" s="18">
        <f>IF(D157=0,"-",D157/(D157+D158+D159))</f>
        <v>0.81818181818181823</v>
      </c>
      <c r="E160" s="18">
        <f>IF(OR(C160="-",D160="-"),"-",(D160-C160)/C160)</f>
        <v>-5.133228840125386E-2</v>
      </c>
      <c r="F160" s="18"/>
      <c r="G160" s="18"/>
      <c r="H160" s="18"/>
      <c r="I160" s="18"/>
      <c r="J160" s="18"/>
      <c r="K160" s="18"/>
      <c r="L160" s="18"/>
      <c r="M160" s="18"/>
      <c r="N160" s="18"/>
    </row>
    <row r="161" spans="2:14" ht="14.25" x14ac:dyDescent="0.2">
      <c r="B161" s="7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</row>
    <row r="162" spans="2:14" ht="14.25" x14ac:dyDescent="0.2">
      <c r="B162" s="7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</row>
    <row r="163" spans="2:14" ht="14.25" x14ac:dyDescent="0.2">
      <c r="B163" s="7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</row>
    <row r="165" spans="2:14" ht="42.75" customHeight="1" thickBot="1" x14ac:dyDescent="0.25">
      <c r="C165" s="8">
        <v>2024</v>
      </c>
      <c r="D165" s="8">
        <v>2025</v>
      </c>
      <c r="E165" s="8" t="s">
        <v>99</v>
      </c>
    </row>
    <row r="166" spans="2:14" ht="20.100000000000001" customHeight="1" thickBot="1" x14ac:dyDescent="0.25">
      <c r="B166" s="4" t="s">
        <v>38</v>
      </c>
      <c r="C166" s="5">
        <v>24</v>
      </c>
      <c r="D166" s="5">
        <v>29</v>
      </c>
      <c r="E166" s="6">
        <f>IF(C166=0,"-",(D166-C166)/C166)</f>
        <v>0.20833333333333334</v>
      </c>
    </row>
    <row r="167" spans="2:14" ht="20.100000000000001" customHeight="1" thickBot="1" x14ac:dyDescent="0.25">
      <c r="B167" s="4" t="s">
        <v>41</v>
      </c>
      <c r="C167" s="5">
        <v>14</v>
      </c>
      <c r="D167" s="5">
        <v>21</v>
      </c>
      <c r="E167" s="6">
        <f t="shared" ref="E167:E168" si="24">IF(C167=0,"-",(D167-C167)/C167)</f>
        <v>0.5</v>
      </c>
    </row>
    <row r="168" spans="2:14" ht="20.100000000000001" customHeight="1" thickBot="1" x14ac:dyDescent="0.25">
      <c r="B168" s="4" t="s">
        <v>42</v>
      </c>
      <c r="C168" s="5">
        <v>6</v>
      </c>
      <c r="D168" s="5">
        <v>6</v>
      </c>
      <c r="E168" s="6">
        <f t="shared" si="24"/>
        <v>0</v>
      </c>
    </row>
    <row r="169" spans="2:14" ht="20.100000000000001" customHeight="1" thickBot="1" x14ac:dyDescent="0.25">
      <c r="B169" s="4" t="s">
        <v>98</v>
      </c>
      <c r="C169" s="6">
        <f>IF(C166=0,"-",(C167+C168)/C166)</f>
        <v>0.83333333333333337</v>
      </c>
      <c r="D169" s="6">
        <f>IF(D166=0,"-",(D167+D168)/D166)</f>
        <v>0.93103448275862066</v>
      </c>
      <c r="E169" s="6">
        <f t="shared" ref="E169:E171" si="25">IF(OR(C169="-",D169="-"),"-",(D169-C169)/C169)</f>
        <v>0.11724137931034474</v>
      </c>
    </row>
    <row r="170" spans="2:14" ht="20.100000000000001" customHeight="1" thickBot="1" x14ac:dyDescent="0.25">
      <c r="B170" s="4" t="s">
        <v>39</v>
      </c>
      <c r="C170" s="6">
        <v>0.82352941176470584</v>
      </c>
      <c r="D170" s="6">
        <v>0.91304347826086951</v>
      </c>
      <c r="E170" s="6">
        <f t="shared" si="25"/>
        <v>0.10869565217391303</v>
      </c>
    </row>
    <row r="171" spans="2:14" ht="20.100000000000001" customHeight="1" thickBot="1" x14ac:dyDescent="0.25">
      <c r="B171" s="4" t="s">
        <v>40</v>
      </c>
      <c r="C171" s="6">
        <v>0.8571428571428571</v>
      </c>
      <c r="D171" s="6">
        <v>1</v>
      </c>
      <c r="E171" s="6">
        <f t="shared" si="25"/>
        <v>0.16666666666666674</v>
      </c>
    </row>
    <row r="172" spans="2:14" ht="20.100000000000001" customHeight="1" x14ac:dyDescent="0.2">
      <c r="B172" s="7"/>
      <c r="C172" s="18"/>
      <c r="D172" s="18"/>
      <c r="E172" s="18"/>
    </row>
    <row r="177" spans="2:8" ht="42.75" customHeight="1" thickBot="1" x14ac:dyDescent="0.25">
      <c r="C177" s="8">
        <v>2024</v>
      </c>
      <c r="D177" s="8">
        <v>2025</v>
      </c>
      <c r="E177" s="8" t="s">
        <v>99</v>
      </c>
    </row>
    <row r="178" spans="2:8" ht="15" thickBot="1" x14ac:dyDescent="0.25">
      <c r="B178" s="15" t="s">
        <v>81</v>
      </c>
      <c r="C178" s="5">
        <v>33</v>
      </c>
      <c r="D178" s="5">
        <v>26</v>
      </c>
      <c r="E178" s="6">
        <f>IF(C178=0,"-",(D178-C178)/C178)</f>
        <v>-0.21212121212121213</v>
      </c>
      <c r="H178" s="13"/>
    </row>
    <row r="179" spans="2:8" ht="15" thickBot="1" x14ac:dyDescent="0.25">
      <c r="B179" s="4" t="s">
        <v>43</v>
      </c>
      <c r="C179" s="5">
        <v>29</v>
      </c>
      <c r="D179" s="5">
        <v>14</v>
      </c>
      <c r="E179" s="6">
        <f t="shared" ref="E179:E185" si="26">IF(C179=0,"-",(D179-C179)/C179)</f>
        <v>-0.51724137931034486</v>
      </c>
      <c r="H179" s="13"/>
    </row>
    <row r="180" spans="2:8" ht="15" thickBot="1" x14ac:dyDescent="0.25">
      <c r="B180" s="4" t="s">
        <v>47</v>
      </c>
      <c r="C180" s="5">
        <v>3</v>
      </c>
      <c r="D180" s="5">
        <v>6</v>
      </c>
      <c r="E180" s="6">
        <f t="shared" si="26"/>
        <v>1</v>
      </c>
      <c r="H180" s="13"/>
    </row>
    <row r="181" spans="2:8" ht="15" thickBot="1" x14ac:dyDescent="0.25">
      <c r="B181" s="4" t="s">
        <v>78</v>
      </c>
      <c r="C181" s="5">
        <v>1</v>
      </c>
      <c r="D181" s="5">
        <v>6</v>
      </c>
      <c r="E181" s="6">
        <f t="shared" si="26"/>
        <v>5</v>
      </c>
      <c r="H181" s="13"/>
    </row>
    <row r="182" spans="2:8" ht="15" thickBot="1" x14ac:dyDescent="0.25">
      <c r="B182" s="15" t="s">
        <v>79</v>
      </c>
      <c r="C182" s="5">
        <v>300</v>
      </c>
      <c r="D182" s="5">
        <v>307</v>
      </c>
      <c r="E182" s="6">
        <f t="shared" si="26"/>
        <v>2.3333333333333334E-2</v>
      </c>
      <c r="H182" s="13"/>
    </row>
    <row r="183" spans="2:8" ht="15" thickBot="1" x14ac:dyDescent="0.25">
      <c r="B183" s="4" t="s">
        <v>47</v>
      </c>
      <c r="C183" s="5">
        <v>261</v>
      </c>
      <c r="D183" s="5">
        <v>267</v>
      </c>
      <c r="E183" s="6">
        <f t="shared" si="26"/>
        <v>2.2988505747126436E-2</v>
      </c>
      <c r="H183" s="13"/>
    </row>
    <row r="184" spans="2:8" ht="15" thickBot="1" x14ac:dyDescent="0.25">
      <c r="B184" s="4" t="s">
        <v>70</v>
      </c>
      <c r="C184" s="5">
        <v>0</v>
      </c>
      <c r="D184" s="5">
        <v>0</v>
      </c>
      <c r="E184" s="6" t="str">
        <f t="shared" si="26"/>
        <v>-</v>
      </c>
      <c r="H184" s="13"/>
    </row>
    <row r="185" spans="2:8" ht="15" thickBot="1" x14ac:dyDescent="0.25">
      <c r="B185" s="4" t="s">
        <v>80</v>
      </c>
      <c r="C185" s="5">
        <v>39</v>
      </c>
      <c r="D185" s="5">
        <v>40</v>
      </c>
      <c r="E185" s="6">
        <f t="shared" si="26"/>
        <v>2.564102564102564E-2</v>
      </c>
      <c r="H185" s="13"/>
    </row>
    <row r="196" spans="2:5" ht="42.75" customHeight="1" thickBot="1" x14ac:dyDescent="0.25">
      <c r="C196" s="8">
        <v>2024</v>
      </c>
      <c r="D196" s="8">
        <v>2025</v>
      </c>
      <c r="E196" s="8" t="s">
        <v>99</v>
      </c>
    </row>
    <row r="197" spans="2:5" ht="15" thickBot="1" x14ac:dyDescent="0.25">
      <c r="B197" s="4" t="s">
        <v>82</v>
      </c>
      <c r="C197" s="5">
        <v>16</v>
      </c>
      <c r="D197" s="5">
        <v>14</v>
      </c>
      <c r="E197" s="6">
        <f t="shared" ref="E197:E200" si="27">IF(C197=0,"-",(D197-C197)/C197)</f>
        <v>-0.125</v>
      </c>
    </row>
    <row r="198" spans="2:5" ht="15" thickBot="1" x14ac:dyDescent="0.25">
      <c r="B198" s="4" t="s">
        <v>83</v>
      </c>
      <c r="C198" s="5">
        <v>3</v>
      </c>
      <c r="D198" s="5">
        <v>1</v>
      </c>
      <c r="E198" s="6">
        <f t="shared" si="27"/>
        <v>-0.66666666666666663</v>
      </c>
    </row>
    <row r="199" spans="2:5" ht="15" thickBot="1" x14ac:dyDescent="0.25">
      <c r="B199" s="4" t="s">
        <v>84</v>
      </c>
      <c r="C199" s="5">
        <v>19</v>
      </c>
      <c r="D199" s="5">
        <v>15</v>
      </c>
      <c r="E199" s="6">
        <f t="shared" si="27"/>
        <v>-0.21052631578947367</v>
      </c>
    </row>
    <row r="200" spans="2:5" ht="15" thickBot="1" x14ac:dyDescent="0.25">
      <c r="B200" s="4" t="s">
        <v>85</v>
      </c>
      <c r="C200" s="5">
        <v>11</v>
      </c>
      <c r="D200" s="5">
        <v>10</v>
      </c>
      <c r="E200" s="6">
        <f t="shared" si="27"/>
        <v>-9.0909090909090912E-2</v>
      </c>
    </row>
    <row r="201" spans="2:5" ht="14.25" x14ac:dyDescent="0.2">
      <c r="B201" s="7"/>
      <c r="C201" s="19"/>
      <c r="D201" s="19"/>
      <c r="E201" s="18"/>
    </row>
    <row r="206" spans="2:5" ht="42.75" customHeight="1" thickBot="1" x14ac:dyDescent="0.25">
      <c r="C206" s="8">
        <v>2024</v>
      </c>
      <c r="D206" s="8">
        <v>2025</v>
      </c>
      <c r="E206" s="8" t="s">
        <v>99</v>
      </c>
    </row>
    <row r="207" spans="2:5" ht="20.100000000000001" customHeight="1" thickBot="1" x14ac:dyDescent="0.25">
      <c r="B207" s="16" t="s">
        <v>88</v>
      </c>
      <c r="C207" s="5"/>
      <c r="D207" s="5"/>
      <c r="E207" s="6" t="str">
        <f t="shared" ref="E207:E210" si="28">IF(C207=0,"-",(D207-C207)/C207)</f>
        <v>-</v>
      </c>
    </row>
    <row r="208" spans="2:5" ht="20.100000000000001" customHeight="1" thickBot="1" x14ac:dyDescent="0.25">
      <c r="B208" s="17" t="s">
        <v>89</v>
      </c>
      <c r="C208" s="5">
        <v>16</v>
      </c>
      <c r="D208" s="5">
        <v>14</v>
      </c>
      <c r="E208" s="6">
        <f t="shared" si="28"/>
        <v>-0.125</v>
      </c>
    </row>
    <row r="209" spans="2:5" ht="20.100000000000001" customHeight="1" thickBot="1" x14ac:dyDescent="0.25">
      <c r="B209" s="17" t="s">
        <v>86</v>
      </c>
      <c r="C209" s="5">
        <v>16</v>
      </c>
      <c r="D209" s="5">
        <v>7</v>
      </c>
      <c r="E209" s="6">
        <f t="shared" si="28"/>
        <v>-0.5625</v>
      </c>
    </row>
    <row r="210" spans="2:5" ht="20.100000000000001" customHeight="1" thickBot="1" x14ac:dyDescent="0.25">
      <c r="B210" s="17" t="s">
        <v>87</v>
      </c>
      <c r="C210" s="5">
        <v>0</v>
      </c>
      <c r="D210" s="5">
        <v>7</v>
      </c>
      <c r="E210" s="6" t="str">
        <f t="shared" si="28"/>
        <v>-</v>
      </c>
    </row>
    <row r="211" spans="2:5" ht="20.100000000000001" customHeight="1" thickBot="1" x14ac:dyDescent="0.25">
      <c r="B211" s="17" t="s">
        <v>90</v>
      </c>
      <c r="C211" s="5"/>
      <c r="D211" s="5"/>
      <c r="E211" s="6"/>
    </row>
    <row r="212" spans="2:5" ht="20.100000000000001" customHeight="1" thickBot="1" x14ac:dyDescent="0.25">
      <c r="B212" s="17" t="s">
        <v>89</v>
      </c>
      <c r="C212" s="5">
        <v>3</v>
      </c>
      <c r="D212" s="5">
        <v>1</v>
      </c>
      <c r="E212" s="6">
        <f>IF(C212=0,"-",(D212-C212)/C212)</f>
        <v>-0.66666666666666663</v>
      </c>
    </row>
    <row r="213" spans="2:5" ht="15" thickBot="1" x14ac:dyDescent="0.25">
      <c r="B213" s="17" t="s">
        <v>86</v>
      </c>
      <c r="C213" s="5">
        <v>3</v>
      </c>
      <c r="D213" s="5">
        <v>1</v>
      </c>
      <c r="E213" s="6">
        <f t="shared" ref="E213:E214" si="29">IF(C213=0,"-",(D213-C213)/C213)</f>
        <v>-0.66666666666666663</v>
      </c>
    </row>
    <row r="214" spans="2:5" ht="15" thickBot="1" x14ac:dyDescent="0.25">
      <c r="B214" s="17" t="s">
        <v>87</v>
      </c>
      <c r="C214" s="5">
        <v>0</v>
      </c>
      <c r="D214" s="5">
        <v>0</v>
      </c>
      <c r="E214" s="6" t="str">
        <f t="shared" si="29"/>
        <v>-</v>
      </c>
    </row>
    <row r="215" spans="2:5" ht="14.25" x14ac:dyDescent="0.2">
      <c r="B215" s="21"/>
      <c r="C215" s="19"/>
      <c r="D215" s="19"/>
      <c r="E215" s="18"/>
    </row>
    <row r="220" spans="2:5" ht="42.75" customHeight="1" thickBot="1" x14ac:dyDescent="0.25">
      <c r="C220" s="8">
        <v>2024</v>
      </c>
      <c r="D220" s="8">
        <v>2025</v>
      </c>
      <c r="E220" s="8" t="s">
        <v>99</v>
      </c>
    </row>
    <row r="221" spans="2:5" ht="15" thickBot="1" x14ac:dyDescent="0.25">
      <c r="B221" s="16" t="s">
        <v>91</v>
      </c>
      <c r="C221" s="5">
        <v>20</v>
      </c>
      <c r="D221" s="5">
        <v>25</v>
      </c>
      <c r="E221" s="6">
        <f t="shared" ref="E221:E223" si="30">IF(C221=0,"-",(D221-C221)/C221)</f>
        <v>0.25</v>
      </c>
    </row>
    <row r="222" spans="2:5" ht="15" thickBot="1" x14ac:dyDescent="0.25">
      <c r="B222" s="16" t="s">
        <v>92</v>
      </c>
      <c r="C222" s="5">
        <v>24</v>
      </c>
      <c r="D222" s="5">
        <v>18</v>
      </c>
      <c r="E222" s="6">
        <f t="shared" si="30"/>
        <v>-0.25</v>
      </c>
    </row>
    <row r="223" spans="2:5" ht="15" thickBot="1" x14ac:dyDescent="0.25">
      <c r="B223" s="16" t="s">
        <v>93</v>
      </c>
      <c r="C223" s="5">
        <v>9</v>
      </c>
      <c r="D223" s="5">
        <v>16</v>
      </c>
      <c r="E223" s="6">
        <f t="shared" si="30"/>
        <v>0.77777777777777779</v>
      </c>
    </row>
    <row r="224" spans="2:5" ht="15" thickBot="1" x14ac:dyDescent="0.25">
      <c r="C224" s="5"/>
      <c r="D224" s="5"/>
      <c r="E224" s="6"/>
    </row>
    <row r="225" spans="3:5" ht="15" thickBot="1" x14ac:dyDescent="0.25">
      <c r="C225" s="5"/>
      <c r="D225" s="5"/>
      <c r="E225" s="6"/>
    </row>
    <row r="226" spans="3:5" ht="15" thickBot="1" x14ac:dyDescent="0.25">
      <c r="C226" s="5"/>
      <c r="D226" s="5"/>
      <c r="E226" s="6"/>
    </row>
    <row r="227" spans="3:5" ht="15" thickBot="1" x14ac:dyDescent="0.25">
      <c r="C227" s="5"/>
      <c r="D227" s="5"/>
      <c r="E227" s="6"/>
    </row>
    <row r="228" spans="3:5" ht="15" thickBot="1" x14ac:dyDescent="0.25">
      <c r="C228" s="5"/>
      <c r="D228" s="5"/>
      <c r="E228" s="6"/>
    </row>
  </sheetData>
  <mergeCells count="6">
    <mergeCell ref="C126:F126"/>
    <mergeCell ref="G126:J126"/>
    <mergeCell ref="K126:N126"/>
    <mergeCell ref="C141:F141"/>
    <mergeCell ref="G141:J141"/>
    <mergeCell ref="K141:N141"/>
  </mergeCells>
  <pageMargins left="0.70866141732283472" right="0.70866141732283472" top="0.74803149606299213" bottom="0.74803149606299213" header="0.31496062992125984" footer="0.31496062992125984"/>
  <pageSetup paperSize="9" scale="35" fitToWidth="2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N228"/>
  <sheetViews>
    <sheetView workbookViewId="0"/>
  </sheetViews>
  <sheetFormatPr baseColWidth="10" defaultRowHeight="12.75" x14ac:dyDescent="0.2"/>
  <cols>
    <col min="2" max="2" width="56.875" bestFit="1" customWidth="1"/>
    <col min="3" max="4" width="12.5" customWidth="1"/>
    <col min="5" max="5" width="12.75" customWidth="1"/>
    <col min="6" max="6" width="8.75" bestFit="1" customWidth="1"/>
    <col min="7" max="7" width="11.625" customWidth="1"/>
    <col min="8" max="8" width="12.125" customWidth="1"/>
    <col min="9" max="9" width="12.75" customWidth="1"/>
    <col min="10" max="10" width="8.75" bestFit="1" customWidth="1"/>
    <col min="11" max="11" width="11.625" bestFit="1" customWidth="1"/>
    <col min="12" max="12" width="12" bestFit="1" customWidth="1"/>
    <col min="13" max="13" width="12.75" customWidth="1"/>
    <col min="14" max="14" width="9.625" bestFit="1" customWidth="1"/>
  </cols>
  <sheetData>
    <row r="1" spans="1:5" ht="15" thickBot="1" x14ac:dyDescent="0.25">
      <c r="A1" s="5"/>
      <c r="B1" s="5"/>
    </row>
    <row r="2" spans="1:5" ht="15" thickBot="1" x14ac:dyDescent="0.25">
      <c r="A2" s="5"/>
      <c r="B2" s="5"/>
    </row>
    <row r="3" spans="1:5" ht="15" thickBot="1" x14ac:dyDescent="0.25">
      <c r="A3" s="5"/>
      <c r="B3" s="5"/>
    </row>
    <row r="11" spans="1:5" ht="27" customHeight="1" x14ac:dyDescent="0.2">
      <c r="B11" s="20" t="str">
        <f>Portada!B9</f>
        <v>Año 2025</v>
      </c>
    </row>
    <row r="13" spans="1:5" ht="42.75" customHeight="1" thickBot="1" x14ac:dyDescent="0.25">
      <c r="C13" s="8">
        <v>2024</v>
      </c>
      <c r="D13" s="8">
        <v>2025</v>
      </c>
      <c r="E13" s="8" t="s">
        <v>99</v>
      </c>
    </row>
    <row r="14" spans="1:5" ht="20.100000000000001" customHeight="1" thickBot="1" x14ac:dyDescent="0.25">
      <c r="B14" s="4" t="s">
        <v>22</v>
      </c>
      <c r="C14" s="5">
        <v>32004</v>
      </c>
      <c r="D14" s="5">
        <v>33516</v>
      </c>
      <c r="E14" s="6">
        <f>IF(C14&gt;0,(D14-C14)/C14)</f>
        <v>4.7244094488188976E-2</v>
      </c>
    </row>
    <row r="15" spans="1:5" ht="20.100000000000001" customHeight="1" thickBot="1" x14ac:dyDescent="0.25">
      <c r="B15" s="4" t="s">
        <v>17</v>
      </c>
      <c r="C15" s="5">
        <v>28500</v>
      </c>
      <c r="D15" s="5">
        <v>29259</v>
      </c>
      <c r="E15" s="6">
        <f t="shared" ref="E15:E25" si="0">IF(C15&gt;0,(D15-C15)/C15)</f>
        <v>2.6631578947368419E-2</v>
      </c>
    </row>
    <row r="16" spans="1:5" ht="20.100000000000001" customHeight="1" thickBot="1" x14ac:dyDescent="0.25">
      <c r="B16" s="4" t="s">
        <v>18</v>
      </c>
      <c r="C16" s="5">
        <v>15606</v>
      </c>
      <c r="D16" s="5">
        <v>15933</v>
      </c>
      <c r="E16" s="6">
        <f t="shared" si="0"/>
        <v>2.0953479430988083E-2</v>
      </c>
    </row>
    <row r="17" spans="2:5" ht="20.100000000000001" customHeight="1" thickBot="1" x14ac:dyDescent="0.25">
      <c r="B17" s="4" t="s">
        <v>19</v>
      </c>
      <c r="C17" s="5">
        <v>12894</v>
      </c>
      <c r="D17" s="5">
        <v>13326</v>
      </c>
      <c r="E17" s="6">
        <f t="shared" si="0"/>
        <v>3.3503955328059561E-2</v>
      </c>
    </row>
    <row r="18" spans="2:5" ht="20.100000000000001" customHeight="1" thickBot="1" x14ac:dyDescent="0.25">
      <c r="B18" s="4" t="s">
        <v>100</v>
      </c>
      <c r="C18" s="5">
        <v>9</v>
      </c>
      <c r="D18" s="5">
        <v>16</v>
      </c>
      <c r="E18" s="6">
        <f>IF(C18=0,"-",(D18-C18)/C18)</f>
        <v>0.77777777777777779</v>
      </c>
    </row>
    <row r="19" spans="2:5" ht="20.100000000000001" customHeight="1" thickBot="1" x14ac:dyDescent="0.25">
      <c r="B19" s="4" t="s">
        <v>101</v>
      </c>
      <c r="C19" s="5">
        <v>3</v>
      </c>
      <c r="D19" s="5">
        <v>4</v>
      </c>
      <c r="E19" s="6">
        <f>IF(C19=0,"-",(D19-C19)/C19)</f>
        <v>0.33333333333333331</v>
      </c>
    </row>
    <row r="20" spans="2:5" ht="20.100000000000001" customHeight="1" thickBot="1" x14ac:dyDescent="0.25">
      <c r="B20" s="4" t="s">
        <v>20</v>
      </c>
      <c r="C20" s="6">
        <f>C17/C15</f>
        <v>0.45242105263157895</v>
      </c>
      <c r="D20" s="6">
        <f>D17/D15</f>
        <v>0.45544960524966677</v>
      </c>
      <c r="E20" s="6">
        <f t="shared" si="0"/>
        <v>6.6941018780442762E-3</v>
      </c>
    </row>
    <row r="21" spans="2:5" ht="30" customHeight="1" thickBot="1" x14ac:dyDescent="0.25">
      <c r="B21" s="4" t="s">
        <v>23</v>
      </c>
      <c r="C21" s="5">
        <v>3177</v>
      </c>
      <c r="D21" s="5">
        <v>3809</v>
      </c>
      <c r="E21" s="6">
        <f t="shared" si="0"/>
        <v>0.19892980799496379</v>
      </c>
    </row>
    <row r="22" spans="2:5" ht="20.100000000000001" customHeight="1" thickBot="1" x14ac:dyDescent="0.25">
      <c r="B22" s="4" t="s">
        <v>24</v>
      </c>
      <c r="C22" s="5">
        <v>1589</v>
      </c>
      <c r="D22" s="5">
        <v>1951</v>
      </c>
      <c r="E22" s="6">
        <f t="shared" si="0"/>
        <v>0.2278162366268093</v>
      </c>
    </row>
    <row r="23" spans="2:5" ht="20.100000000000001" customHeight="1" thickBot="1" x14ac:dyDescent="0.25">
      <c r="B23" s="4" t="s">
        <v>25</v>
      </c>
      <c r="C23" s="5">
        <v>1588</v>
      </c>
      <c r="D23" s="5">
        <v>1858</v>
      </c>
      <c r="E23" s="6">
        <f t="shared" si="0"/>
        <v>0.17002518891687657</v>
      </c>
    </row>
    <row r="24" spans="2:5" ht="20.100000000000001" customHeight="1" thickBot="1" x14ac:dyDescent="0.25">
      <c r="B24" s="4" t="s">
        <v>21</v>
      </c>
      <c r="C24" s="6">
        <f>C23/C21</f>
        <v>0.4998426188227888</v>
      </c>
      <c r="D24" s="6">
        <f t="shared" ref="D24" si="1">D23/D21</f>
        <v>0.48779207140981884</v>
      </c>
      <c r="E24" s="6">
        <f t="shared" si="0"/>
        <v>-2.410868333186748E-2</v>
      </c>
    </row>
    <row r="25" spans="2:5" ht="20.100000000000001" customHeight="1" thickBot="1" x14ac:dyDescent="0.25">
      <c r="B25" s="7" t="s">
        <v>26</v>
      </c>
      <c r="C25" s="6">
        <v>0.78015824894165375</v>
      </c>
      <c r="D25" s="6">
        <v>0.78940211672758709</v>
      </c>
      <c r="E25" s="6">
        <f t="shared" si="0"/>
        <v>1.1848708641449823E-2</v>
      </c>
    </row>
    <row r="33" spans="2:5" ht="42.75" customHeight="1" thickBot="1" x14ac:dyDescent="0.25">
      <c r="C33" s="8">
        <v>2024</v>
      </c>
      <c r="D33" s="8">
        <v>2025</v>
      </c>
      <c r="E33" s="8" t="s">
        <v>99</v>
      </c>
    </row>
    <row r="34" spans="2:5" ht="20.100000000000001" customHeight="1" thickBot="1" x14ac:dyDescent="0.25">
      <c r="B34" s="4" t="s">
        <v>27</v>
      </c>
      <c r="C34" s="5">
        <v>6330</v>
      </c>
      <c r="D34" s="5">
        <v>5916</v>
      </c>
      <c r="E34" s="6">
        <f>IF(C34&gt;0,(D34-C34)/C34,"-")</f>
        <v>-6.540284360189573E-2</v>
      </c>
    </row>
    <row r="35" spans="2:5" ht="20.100000000000001" customHeight="1" thickBot="1" x14ac:dyDescent="0.25">
      <c r="B35" s="4" t="s">
        <v>29</v>
      </c>
      <c r="C35" s="5">
        <v>7</v>
      </c>
      <c r="D35" s="5">
        <v>13</v>
      </c>
      <c r="E35" s="6">
        <f t="shared" ref="E35:E37" si="2">IF(C35&gt;0,(D35-C35)/C35,"-")</f>
        <v>0.8571428571428571</v>
      </c>
    </row>
    <row r="36" spans="2:5" ht="20.100000000000001" customHeight="1" thickBot="1" x14ac:dyDescent="0.25">
      <c r="B36" s="4" t="s">
        <v>28</v>
      </c>
      <c r="C36" s="5">
        <v>2791</v>
      </c>
      <c r="D36" s="5">
        <v>2635</v>
      </c>
      <c r="E36" s="6">
        <f t="shared" si="2"/>
        <v>-5.5893944822644211E-2</v>
      </c>
    </row>
    <row r="37" spans="2:5" ht="20.100000000000001" customHeight="1" thickBot="1" x14ac:dyDescent="0.25">
      <c r="B37" s="4" t="s">
        <v>30</v>
      </c>
      <c r="C37" s="5">
        <v>3532</v>
      </c>
      <c r="D37" s="5">
        <v>3268</v>
      </c>
      <c r="E37" s="6">
        <f t="shared" si="2"/>
        <v>-7.4745186862967161E-2</v>
      </c>
    </row>
    <row r="43" spans="2:5" ht="42.75" customHeight="1" thickBot="1" x14ac:dyDescent="0.25">
      <c r="C43" s="8">
        <v>2024</v>
      </c>
      <c r="D43" s="8">
        <v>2025</v>
      </c>
      <c r="E43" s="8" t="s">
        <v>99</v>
      </c>
    </row>
    <row r="44" spans="2:5" ht="20.100000000000001" customHeight="1" thickBot="1" x14ac:dyDescent="0.25">
      <c r="B44" s="4" t="s">
        <v>33</v>
      </c>
      <c r="C44" s="5">
        <v>1149</v>
      </c>
      <c r="D44" s="5">
        <v>1024</v>
      </c>
      <c r="E44" s="6">
        <f>IF(C44&gt;0,(D44-C44)/C44,"-")</f>
        <v>-0.10879025239338555</v>
      </c>
    </row>
    <row r="45" spans="2:5" ht="20.100000000000001" customHeight="1" thickBot="1" x14ac:dyDescent="0.25">
      <c r="B45" s="4" t="s">
        <v>34</v>
      </c>
      <c r="C45" s="5">
        <v>279</v>
      </c>
      <c r="D45" s="5">
        <v>223</v>
      </c>
      <c r="E45" s="6">
        <f t="shared" ref="E45:E51" si="3">IF(C45&gt;0,(D45-C45)/C45,"-")</f>
        <v>-0.20071684587813621</v>
      </c>
    </row>
    <row r="46" spans="2:5" ht="20.100000000000001" customHeight="1" thickBot="1" x14ac:dyDescent="0.25">
      <c r="B46" s="4" t="s">
        <v>31</v>
      </c>
      <c r="C46" s="5">
        <v>507</v>
      </c>
      <c r="D46" s="5">
        <v>467</v>
      </c>
      <c r="E46" s="6">
        <f t="shared" si="3"/>
        <v>-7.8895463510848127E-2</v>
      </c>
    </row>
    <row r="47" spans="2:5" ht="20.100000000000001" customHeight="1" thickBot="1" x14ac:dyDescent="0.25">
      <c r="B47" s="4" t="s">
        <v>32</v>
      </c>
      <c r="C47" s="5">
        <v>12731</v>
      </c>
      <c r="D47" s="5">
        <v>12837</v>
      </c>
      <c r="E47" s="6">
        <f t="shared" si="3"/>
        <v>8.3261330610321267E-3</v>
      </c>
    </row>
    <row r="48" spans="2:5" ht="20.100000000000001" customHeight="1" thickBot="1" x14ac:dyDescent="0.25">
      <c r="B48" s="4" t="s">
        <v>35</v>
      </c>
      <c r="C48" s="5">
        <v>5516</v>
      </c>
      <c r="D48" s="5">
        <v>5479</v>
      </c>
      <c r="E48" s="6">
        <f t="shared" si="3"/>
        <v>-6.7077592458303116E-3</v>
      </c>
    </row>
    <row r="49" spans="2:5" ht="20.100000000000001" customHeight="1" thickBot="1" x14ac:dyDescent="0.25">
      <c r="B49" s="4" t="s">
        <v>67</v>
      </c>
      <c r="C49" s="5">
        <v>8302</v>
      </c>
      <c r="D49" s="5">
        <v>8918</v>
      </c>
      <c r="E49" s="6">
        <f t="shared" si="3"/>
        <v>7.4198988195615517E-2</v>
      </c>
    </row>
    <row r="50" spans="2:5" ht="20.100000000000001" customHeight="1" collapsed="1" thickBot="1" x14ac:dyDescent="0.25">
      <c r="B50" s="4" t="s">
        <v>36</v>
      </c>
      <c r="C50" s="6">
        <f>C44/(C44+C45)</f>
        <v>0.80462184873949583</v>
      </c>
      <c r="D50" s="6">
        <f>D44/(D44+D45)</f>
        <v>0.82117080994386527</v>
      </c>
      <c r="E50" s="6">
        <f t="shared" si="3"/>
        <v>2.0567377371487866E-2</v>
      </c>
    </row>
    <row r="51" spans="2:5" ht="20.100000000000001" customHeight="1" thickBot="1" x14ac:dyDescent="0.25">
      <c r="B51" s="4" t="s">
        <v>37</v>
      </c>
      <c r="C51" s="6">
        <f>C47/(C46+C47)</f>
        <v>0.96170116331772171</v>
      </c>
      <c r="D51" s="6">
        <f t="shared" ref="D51" si="4">D47/(D46+D47)</f>
        <v>0.96489777510523156</v>
      </c>
      <c r="E51" s="6">
        <f t="shared" si="3"/>
        <v>3.3239138200499103E-3</v>
      </c>
    </row>
    <row r="57" spans="2:5" ht="42.75" customHeight="1" thickBot="1" x14ac:dyDescent="0.25">
      <c r="C57" s="8">
        <v>2024</v>
      </c>
      <c r="D57" s="8">
        <v>2025</v>
      </c>
      <c r="E57" s="8" t="s">
        <v>99</v>
      </c>
    </row>
    <row r="58" spans="2:5" ht="20.100000000000001" customHeight="1" thickBot="1" x14ac:dyDescent="0.25">
      <c r="B58" s="4" t="s">
        <v>38</v>
      </c>
      <c r="C58" s="5">
        <v>1437</v>
      </c>
      <c r="D58" s="5">
        <v>1252</v>
      </c>
      <c r="E58" s="6">
        <f>IF(C58&gt;0,(D58-C58)/C58,"-")</f>
        <v>-0.12874043145441894</v>
      </c>
    </row>
    <row r="59" spans="2:5" ht="20.100000000000001" customHeight="1" thickBot="1" x14ac:dyDescent="0.25">
      <c r="B59" s="4" t="s">
        <v>41</v>
      </c>
      <c r="C59" s="5">
        <v>662</v>
      </c>
      <c r="D59" s="5">
        <v>604</v>
      </c>
      <c r="E59" s="6">
        <f t="shared" ref="E59:E63" si="5">IF(C59&gt;0,(D59-C59)/C59,"-")</f>
        <v>-8.7613293051359523E-2</v>
      </c>
    </row>
    <row r="60" spans="2:5" ht="20.100000000000001" customHeight="1" thickBot="1" x14ac:dyDescent="0.25">
      <c r="B60" s="4" t="s">
        <v>42</v>
      </c>
      <c r="C60" s="5">
        <v>493</v>
      </c>
      <c r="D60" s="5">
        <v>425</v>
      </c>
      <c r="E60" s="6">
        <f t="shared" si="5"/>
        <v>-0.13793103448275862</v>
      </c>
    </row>
    <row r="61" spans="2:5" ht="20.100000000000001" customHeight="1" collapsed="1" thickBot="1" x14ac:dyDescent="0.25">
      <c r="B61" s="4" t="s">
        <v>98</v>
      </c>
      <c r="C61" s="6">
        <f>(C59+C60)/C58</f>
        <v>0.80375782881002089</v>
      </c>
      <c r="D61" s="6">
        <f>(D59+D60)/D58</f>
        <v>0.8218849840255591</v>
      </c>
      <c r="E61" s="6">
        <f t="shared" si="5"/>
        <v>2.2553006099331946E-2</v>
      </c>
    </row>
    <row r="62" spans="2:5" ht="20.100000000000001" customHeight="1" thickBot="1" x14ac:dyDescent="0.25">
      <c r="B62" s="4" t="s">
        <v>39</v>
      </c>
      <c r="C62" s="6">
        <v>0.77882352941176469</v>
      </c>
      <c r="D62" s="6">
        <v>0.79161205766710352</v>
      </c>
      <c r="E62" s="6">
        <f t="shared" si="5"/>
        <v>1.6420315735706952E-2</v>
      </c>
    </row>
    <row r="63" spans="2:5" ht="20.100000000000001" customHeight="1" thickBot="1" x14ac:dyDescent="0.25">
      <c r="B63" s="4" t="s">
        <v>40</v>
      </c>
      <c r="C63" s="6">
        <v>0.83986371379897784</v>
      </c>
      <c r="D63" s="6">
        <v>0.86912065439672803</v>
      </c>
      <c r="E63" s="6">
        <f t="shared" si="5"/>
        <v>3.4835343064664022E-2</v>
      </c>
    </row>
    <row r="64" spans="2:5" ht="15" thickBot="1" x14ac:dyDescent="0.25">
      <c r="E64" s="6"/>
    </row>
    <row r="69" spans="2:5" ht="42.75" customHeight="1" thickBot="1" x14ac:dyDescent="0.25">
      <c r="C69" s="8">
        <v>2024</v>
      </c>
      <c r="D69" s="8">
        <v>2025</v>
      </c>
      <c r="E69" s="8" t="s">
        <v>99</v>
      </c>
    </row>
    <row r="70" spans="2:5" ht="20.100000000000001" customHeight="1" thickBot="1" x14ac:dyDescent="0.25">
      <c r="B70" s="4" t="s">
        <v>44</v>
      </c>
      <c r="C70" s="5">
        <v>35586</v>
      </c>
      <c r="D70" s="5">
        <v>36510</v>
      </c>
      <c r="E70" s="6">
        <f>IF(C70&gt;0,(D70-C70)/C70,"-")</f>
        <v>2.5965267239925812E-2</v>
      </c>
    </row>
    <row r="71" spans="2:5" ht="20.100000000000001" customHeight="1" thickBot="1" x14ac:dyDescent="0.25">
      <c r="B71" s="4" t="s">
        <v>45</v>
      </c>
      <c r="C71" s="5">
        <v>7043</v>
      </c>
      <c r="D71" s="5">
        <v>6409</v>
      </c>
      <c r="E71" s="6">
        <f t="shared" ref="E71:E77" si="6">IF(C71&gt;0,(D71-C71)/C71,"-")</f>
        <v>-9.0018458043447394E-2</v>
      </c>
    </row>
    <row r="72" spans="2:5" ht="20.100000000000001" customHeight="1" thickBot="1" x14ac:dyDescent="0.25">
      <c r="B72" s="4" t="s">
        <v>43</v>
      </c>
      <c r="C72" s="5">
        <v>96</v>
      </c>
      <c r="D72" s="5">
        <v>101</v>
      </c>
      <c r="E72" s="6">
        <f t="shared" si="6"/>
        <v>5.2083333333333336E-2</v>
      </c>
    </row>
    <row r="73" spans="2:5" ht="20.100000000000001" customHeight="1" thickBot="1" x14ac:dyDescent="0.25">
      <c r="B73" s="4" t="s">
        <v>46</v>
      </c>
      <c r="C73" s="5">
        <v>22179</v>
      </c>
      <c r="D73" s="5">
        <v>23801</v>
      </c>
      <c r="E73" s="6">
        <f t="shared" si="6"/>
        <v>7.3132242211100595E-2</v>
      </c>
    </row>
    <row r="74" spans="2:5" ht="20.100000000000001" customHeight="1" thickBot="1" x14ac:dyDescent="0.25">
      <c r="B74" s="4" t="s">
        <v>47</v>
      </c>
      <c r="C74" s="5">
        <v>5625</v>
      </c>
      <c r="D74" s="5">
        <v>5605</v>
      </c>
      <c r="E74" s="6">
        <f t="shared" si="6"/>
        <v>-3.5555555555555557E-3</v>
      </c>
    </row>
    <row r="75" spans="2:5" ht="20.100000000000001" customHeight="1" thickBot="1" x14ac:dyDescent="0.25">
      <c r="B75" s="4" t="s">
        <v>48</v>
      </c>
      <c r="C75" s="5">
        <v>624</v>
      </c>
      <c r="D75" s="5">
        <v>573</v>
      </c>
      <c r="E75" s="6">
        <f t="shared" si="6"/>
        <v>-8.1730769230769232E-2</v>
      </c>
    </row>
    <row r="76" spans="2:5" ht="20.100000000000001" customHeight="1" thickBot="1" x14ac:dyDescent="0.25">
      <c r="B76" s="4" t="s">
        <v>49</v>
      </c>
      <c r="C76" s="5">
        <v>0</v>
      </c>
      <c r="D76" s="5">
        <v>0</v>
      </c>
      <c r="E76" s="6" t="str">
        <f t="shared" si="6"/>
        <v>-</v>
      </c>
    </row>
    <row r="77" spans="2:5" ht="20.100000000000001" customHeight="1" thickBot="1" x14ac:dyDescent="0.25">
      <c r="B77" s="4" t="s">
        <v>50</v>
      </c>
      <c r="C77" s="5">
        <v>19</v>
      </c>
      <c r="D77" s="5">
        <v>21</v>
      </c>
      <c r="E77" s="6">
        <f t="shared" si="6"/>
        <v>0.10526315789473684</v>
      </c>
    </row>
    <row r="89" spans="2:5" ht="42.75" customHeight="1" thickBot="1" x14ac:dyDescent="0.25">
      <c r="C89" s="8">
        <v>2024</v>
      </c>
      <c r="D89" s="8">
        <v>2025</v>
      </c>
      <c r="E89" s="8" t="s">
        <v>99</v>
      </c>
    </row>
    <row r="90" spans="2:5" ht="29.25" thickBot="1" x14ac:dyDescent="0.25">
      <c r="B90" s="4" t="s">
        <v>51</v>
      </c>
      <c r="C90" s="5">
        <v>2235</v>
      </c>
      <c r="D90" s="5">
        <v>2259</v>
      </c>
      <c r="E90" s="6">
        <f>IF(C90&gt;0,(D90-C90)/C90,"-")</f>
        <v>1.0738255033557046E-2</v>
      </c>
    </row>
    <row r="91" spans="2:5" ht="29.25" thickBot="1" x14ac:dyDescent="0.25">
      <c r="B91" s="4" t="s">
        <v>52</v>
      </c>
      <c r="C91" s="5">
        <v>1273</v>
      </c>
      <c r="D91" s="5">
        <v>1277</v>
      </c>
      <c r="E91" s="6">
        <f t="shared" ref="E91:E93" si="7">IF(C91&gt;0,(D91-C91)/C91,"-")</f>
        <v>3.1421838177533388E-3</v>
      </c>
    </row>
    <row r="92" spans="2:5" ht="29.25" customHeight="1" thickBot="1" x14ac:dyDescent="0.25">
      <c r="B92" s="4" t="s">
        <v>53</v>
      </c>
      <c r="C92" s="5">
        <v>1392</v>
      </c>
      <c r="D92" s="5">
        <v>1202</v>
      </c>
      <c r="E92" s="6">
        <f t="shared" si="7"/>
        <v>-0.13649425287356323</v>
      </c>
    </row>
    <row r="93" spans="2:5" ht="29.25" customHeight="1" thickBot="1" x14ac:dyDescent="0.25">
      <c r="B93" s="4" t="s">
        <v>54</v>
      </c>
      <c r="C93" s="6">
        <f>(C90+C91)/(C90+C91+C92)</f>
        <v>0.71591836734693881</v>
      </c>
      <c r="D93" s="6">
        <f>(D90+D91)/(D90+D91+D92)</f>
        <v>0.74630645842127485</v>
      </c>
      <c r="E93" s="6">
        <f t="shared" si="7"/>
        <v>4.2446307372932326E-2</v>
      </c>
    </row>
    <row r="99" spans="2:5" ht="42.75" customHeight="1" thickBot="1" x14ac:dyDescent="0.25">
      <c r="C99" s="8">
        <v>2024</v>
      </c>
      <c r="D99" s="8">
        <v>2025</v>
      </c>
      <c r="E99" s="8" t="s">
        <v>99</v>
      </c>
    </row>
    <row r="100" spans="2:5" ht="20.100000000000001" customHeight="1" thickBot="1" x14ac:dyDescent="0.25">
      <c r="B100" s="4" t="s">
        <v>38</v>
      </c>
      <c r="C100" s="5">
        <v>5159</v>
      </c>
      <c r="D100" s="5">
        <v>4958</v>
      </c>
      <c r="E100" s="6">
        <f>IF(C100&gt;0,(D100-C100)/C100,"-")</f>
        <v>-3.896103896103896E-2</v>
      </c>
    </row>
    <row r="101" spans="2:5" ht="20.100000000000001" customHeight="1" thickBot="1" x14ac:dyDescent="0.25">
      <c r="B101" s="4" t="s">
        <v>41</v>
      </c>
      <c r="C101" s="5">
        <v>1926</v>
      </c>
      <c r="D101" s="5">
        <v>1967</v>
      </c>
      <c r="E101" s="6">
        <f t="shared" ref="E101:E105" si="8">IF(C101&gt;0,(D101-C101)/C101,"-")</f>
        <v>2.1287642782969886E-2</v>
      </c>
    </row>
    <row r="102" spans="2:5" ht="20.100000000000001" customHeight="1" thickBot="1" x14ac:dyDescent="0.25">
      <c r="B102" s="4" t="s">
        <v>42</v>
      </c>
      <c r="C102" s="5">
        <v>1704</v>
      </c>
      <c r="D102" s="5">
        <v>1687</v>
      </c>
      <c r="E102" s="6">
        <f t="shared" si="8"/>
        <v>-9.9765258215962441E-3</v>
      </c>
    </row>
    <row r="103" spans="2:5" ht="20.100000000000001" customHeight="1" thickBot="1" x14ac:dyDescent="0.25">
      <c r="B103" s="4" t="s">
        <v>98</v>
      </c>
      <c r="C103" s="6">
        <f>(C101+C102)/C100</f>
        <v>0.70362473347547971</v>
      </c>
      <c r="D103" s="6">
        <f>(D101+D102)/D100</f>
        <v>0.73699072206534888</v>
      </c>
      <c r="E103" s="6">
        <f t="shared" si="8"/>
        <v>4.7420147420147392E-2</v>
      </c>
    </row>
    <row r="104" spans="2:5" ht="20.100000000000001" customHeight="1" thickBot="1" x14ac:dyDescent="0.25">
      <c r="B104" s="4" t="s">
        <v>39</v>
      </c>
      <c r="C104" s="6">
        <v>0.70189504373177847</v>
      </c>
      <c r="D104" s="6">
        <v>0.72987012987012989</v>
      </c>
      <c r="E104" s="6">
        <f t="shared" si="8"/>
        <v>3.9856509015387488E-2</v>
      </c>
    </row>
    <row r="105" spans="2:5" ht="20.100000000000001" customHeight="1" thickBot="1" x14ac:dyDescent="0.25">
      <c r="B105" s="4" t="s">
        <v>40</v>
      </c>
      <c r="C105" s="6">
        <v>0.7055900621118012</v>
      </c>
      <c r="D105" s="6">
        <v>0.74547061422889971</v>
      </c>
      <c r="E105" s="6">
        <f t="shared" si="8"/>
        <v>5.6520852912437157E-2</v>
      </c>
    </row>
    <row r="111" spans="2:5" ht="42.75" customHeight="1" thickBot="1" x14ac:dyDescent="0.25">
      <c r="C111" s="8">
        <v>2024</v>
      </c>
      <c r="D111" s="8">
        <v>2025</v>
      </c>
      <c r="E111" s="8" t="s">
        <v>99</v>
      </c>
    </row>
    <row r="112" spans="2:5" ht="15" thickBot="1" x14ac:dyDescent="0.25">
      <c r="B112" s="4" t="s">
        <v>55</v>
      </c>
      <c r="C112" s="5">
        <v>5192</v>
      </c>
      <c r="D112" s="5">
        <v>4728</v>
      </c>
      <c r="E112" s="6">
        <f>IF(C112&gt;0,(D112-C112)/C112,"-")</f>
        <v>-8.9368258859784278E-2</v>
      </c>
    </row>
    <row r="113" spans="2:14" ht="15" thickBot="1" x14ac:dyDescent="0.25">
      <c r="B113" s="4" t="s">
        <v>56</v>
      </c>
      <c r="C113" s="5">
        <v>3582</v>
      </c>
      <c r="D113" s="5">
        <v>3465</v>
      </c>
      <c r="E113" s="6">
        <f t="shared" ref="E113:E114" si="9">IF(C113&gt;0,(D113-C113)/C113,"-")</f>
        <v>-3.2663316582914576E-2</v>
      </c>
    </row>
    <row r="114" spans="2:14" ht="15" thickBot="1" x14ac:dyDescent="0.25">
      <c r="B114" s="4" t="s">
        <v>57</v>
      </c>
      <c r="C114" s="5">
        <v>1610</v>
      </c>
      <c r="D114" s="5">
        <v>1263</v>
      </c>
      <c r="E114" s="6">
        <f t="shared" si="9"/>
        <v>-0.21552795031055902</v>
      </c>
    </row>
    <row r="126" spans="2:14" ht="26.25" customHeight="1" thickBot="1" x14ac:dyDescent="0.25">
      <c r="C126" s="27">
        <v>2024</v>
      </c>
      <c r="D126" s="28"/>
      <c r="E126" s="28"/>
      <c r="F126" s="29"/>
      <c r="G126" s="27">
        <v>2025</v>
      </c>
      <c r="H126" s="28"/>
      <c r="I126" s="28"/>
      <c r="J126" s="29"/>
      <c r="K126" s="30" t="s">
        <v>58</v>
      </c>
      <c r="L126" s="31"/>
      <c r="M126" s="31"/>
      <c r="N126" s="31"/>
    </row>
    <row r="127" spans="2:14" ht="29.25" customHeight="1" thickBot="1" x14ac:dyDescent="0.25">
      <c r="C127" s="11" t="s">
        <v>59</v>
      </c>
      <c r="D127" s="12" t="s">
        <v>60</v>
      </c>
      <c r="E127" s="12" t="s">
        <v>61</v>
      </c>
      <c r="F127" s="12" t="s">
        <v>62</v>
      </c>
      <c r="G127" s="11" t="s">
        <v>59</v>
      </c>
      <c r="H127" s="12" t="s">
        <v>60</v>
      </c>
      <c r="I127" s="12" t="s">
        <v>61</v>
      </c>
      <c r="J127" s="12" t="s">
        <v>62</v>
      </c>
      <c r="K127" s="11" t="s">
        <v>59</v>
      </c>
      <c r="L127" s="12" t="s">
        <v>60</v>
      </c>
      <c r="M127" s="12" t="s">
        <v>61</v>
      </c>
      <c r="N127" s="12" t="s">
        <v>62</v>
      </c>
    </row>
    <row r="128" spans="2:14" ht="15" thickBot="1" x14ac:dyDescent="0.25">
      <c r="B128" s="4" t="s">
        <v>63</v>
      </c>
      <c r="C128" s="10">
        <v>32</v>
      </c>
      <c r="D128" s="10">
        <v>9</v>
      </c>
      <c r="E128" s="10">
        <v>12</v>
      </c>
      <c r="F128" s="10">
        <v>53</v>
      </c>
      <c r="G128" s="10">
        <v>34</v>
      </c>
      <c r="H128" s="10">
        <v>9</v>
      </c>
      <c r="I128" s="10">
        <v>12</v>
      </c>
      <c r="J128" s="10">
        <v>55</v>
      </c>
      <c r="K128" s="6">
        <f>IF(C128=0,"-",(G128-C128)/C128)</f>
        <v>6.25E-2</v>
      </c>
      <c r="L128" s="6">
        <f t="shared" ref="L128:N133" si="10">IF(D128=0,"-",(H128-D128)/D128)</f>
        <v>0</v>
      </c>
      <c r="M128" s="6">
        <f t="shared" si="10"/>
        <v>0</v>
      </c>
      <c r="N128" s="6">
        <f t="shared" si="10"/>
        <v>3.7735849056603772E-2</v>
      </c>
    </row>
    <row r="129" spans="2:14" ht="15" thickBot="1" x14ac:dyDescent="0.25">
      <c r="B129" s="4" t="s">
        <v>64</v>
      </c>
      <c r="C129" s="10">
        <v>18</v>
      </c>
      <c r="D129" s="10">
        <v>6</v>
      </c>
      <c r="E129" s="10">
        <v>2</v>
      </c>
      <c r="F129" s="10">
        <v>26</v>
      </c>
      <c r="G129" s="10">
        <v>17</v>
      </c>
      <c r="H129" s="10">
        <v>4</v>
      </c>
      <c r="I129" s="10">
        <v>1</v>
      </c>
      <c r="J129" s="10">
        <v>22</v>
      </c>
      <c r="K129" s="6">
        <f t="shared" ref="K129:K133" si="11">IF(C129=0,"-",(G129-C129)/C129)</f>
        <v>-5.5555555555555552E-2</v>
      </c>
      <c r="L129" s="6">
        <f t="shared" si="10"/>
        <v>-0.33333333333333331</v>
      </c>
      <c r="M129" s="6">
        <f t="shared" si="10"/>
        <v>-0.5</v>
      </c>
      <c r="N129" s="6">
        <f t="shared" si="10"/>
        <v>-0.15384615384615385</v>
      </c>
    </row>
    <row r="130" spans="2:14" ht="15" thickBot="1" x14ac:dyDescent="0.25">
      <c r="B130" s="4" t="s">
        <v>65</v>
      </c>
      <c r="C130" s="10">
        <v>2</v>
      </c>
      <c r="D130" s="10">
        <v>0</v>
      </c>
      <c r="E130" s="10">
        <v>0</v>
      </c>
      <c r="F130" s="10">
        <v>2</v>
      </c>
      <c r="G130" s="10">
        <v>2</v>
      </c>
      <c r="H130" s="10">
        <v>0</v>
      </c>
      <c r="I130" s="10">
        <v>0</v>
      </c>
      <c r="J130" s="10">
        <v>2</v>
      </c>
      <c r="K130" s="6">
        <f t="shared" si="11"/>
        <v>0</v>
      </c>
      <c r="L130" s="6" t="str">
        <f t="shared" si="10"/>
        <v>-</v>
      </c>
      <c r="M130" s="6" t="str">
        <f t="shared" si="10"/>
        <v>-</v>
      </c>
      <c r="N130" s="6">
        <f t="shared" si="10"/>
        <v>0</v>
      </c>
    </row>
    <row r="131" spans="2:14" ht="15" thickBot="1" x14ac:dyDescent="0.25">
      <c r="B131" s="7" t="s">
        <v>66</v>
      </c>
      <c r="C131" s="10">
        <v>19</v>
      </c>
      <c r="D131" s="10">
        <v>0</v>
      </c>
      <c r="E131" s="10">
        <v>0</v>
      </c>
      <c r="F131" s="10">
        <v>19</v>
      </c>
      <c r="G131" s="10">
        <v>37</v>
      </c>
      <c r="H131" s="10">
        <v>0</v>
      </c>
      <c r="I131" s="10">
        <v>0</v>
      </c>
      <c r="J131" s="10">
        <v>37</v>
      </c>
      <c r="K131" s="6">
        <f t="shared" si="11"/>
        <v>0.94736842105263153</v>
      </c>
      <c r="L131" s="6" t="str">
        <f t="shared" si="10"/>
        <v>-</v>
      </c>
      <c r="M131" s="6" t="str">
        <f t="shared" si="10"/>
        <v>-</v>
      </c>
      <c r="N131" s="6">
        <f t="shared" si="10"/>
        <v>0.94736842105263153</v>
      </c>
    </row>
    <row r="132" spans="2:14" ht="15" thickBot="1" x14ac:dyDescent="0.25">
      <c r="B132" s="4" t="s">
        <v>67</v>
      </c>
      <c r="C132" s="10">
        <v>1</v>
      </c>
      <c r="D132" s="10">
        <v>0</v>
      </c>
      <c r="E132" s="10">
        <v>0</v>
      </c>
      <c r="F132" s="10">
        <v>1</v>
      </c>
      <c r="G132" s="10">
        <v>8</v>
      </c>
      <c r="H132" s="10">
        <v>0</v>
      </c>
      <c r="I132" s="10">
        <v>0</v>
      </c>
      <c r="J132" s="10">
        <v>8</v>
      </c>
      <c r="K132" s="6">
        <f t="shared" si="11"/>
        <v>7</v>
      </c>
      <c r="L132" s="6" t="str">
        <f t="shared" si="10"/>
        <v>-</v>
      </c>
      <c r="M132" s="6" t="str">
        <f t="shared" si="10"/>
        <v>-</v>
      </c>
      <c r="N132" s="6">
        <f t="shared" si="10"/>
        <v>7</v>
      </c>
    </row>
    <row r="133" spans="2:14" ht="15" thickBot="1" x14ac:dyDescent="0.25">
      <c r="B133" s="4" t="s">
        <v>68</v>
      </c>
      <c r="C133" s="10">
        <v>72</v>
      </c>
      <c r="D133" s="10">
        <v>15</v>
      </c>
      <c r="E133" s="10">
        <v>14</v>
      </c>
      <c r="F133" s="10">
        <v>101</v>
      </c>
      <c r="G133" s="10">
        <v>98</v>
      </c>
      <c r="H133" s="10">
        <v>13</v>
      </c>
      <c r="I133" s="10">
        <v>13</v>
      </c>
      <c r="J133" s="10">
        <v>124</v>
      </c>
      <c r="K133" s="6">
        <f t="shared" si="11"/>
        <v>0.3611111111111111</v>
      </c>
      <c r="L133" s="6">
        <f t="shared" si="10"/>
        <v>-0.13333333333333333</v>
      </c>
      <c r="M133" s="6">
        <f t="shared" si="10"/>
        <v>-7.1428571428571425E-2</v>
      </c>
      <c r="N133" s="6">
        <f t="shared" si="10"/>
        <v>0.22772277227722773</v>
      </c>
    </row>
    <row r="134" spans="2:14" ht="15" thickBot="1" x14ac:dyDescent="0.25">
      <c r="B134" s="4" t="s">
        <v>36</v>
      </c>
      <c r="C134" s="6">
        <f>IF(C128=0,"-",C128/(C128+C129))</f>
        <v>0.64</v>
      </c>
      <c r="D134" s="6">
        <f>IF(D128=0,"-",D128/(D128+D129))</f>
        <v>0.6</v>
      </c>
      <c r="E134" s="6">
        <f t="shared" ref="E134:J134" si="12">IF(E128=0,"-",E128/(E128+E129))</f>
        <v>0.8571428571428571</v>
      </c>
      <c r="F134" s="6">
        <f t="shared" si="12"/>
        <v>0.67088607594936711</v>
      </c>
      <c r="G134" s="6">
        <f t="shared" si="12"/>
        <v>0.66666666666666663</v>
      </c>
      <c r="H134" s="6">
        <f t="shared" si="12"/>
        <v>0.69230769230769229</v>
      </c>
      <c r="I134" s="6">
        <f t="shared" si="12"/>
        <v>0.92307692307692313</v>
      </c>
      <c r="J134" s="6">
        <f t="shared" si="12"/>
        <v>0.7142857142857143</v>
      </c>
      <c r="K134" s="6">
        <f>IF(OR(C134="-",G134="-"),"-",(G134-C134)/C134)</f>
        <v>4.1666666666666588E-2</v>
      </c>
      <c r="L134" s="6">
        <f t="shared" ref="L134:N135" si="13">IF(OR(D134="-",H134="-"),"-",(H134-D134)/D134)</f>
        <v>0.15384615384615385</v>
      </c>
      <c r="M134" s="6">
        <f t="shared" si="13"/>
        <v>7.6923076923077038E-2</v>
      </c>
      <c r="N134" s="6">
        <f t="shared" si="13"/>
        <v>6.4690026954177887E-2</v>
      </c>
    </row>
    <row r="135" spans="2:14" ht="15" thickBot="1" x14ac:dyDescent="0.25">
      <c r="B135" s="4" t="s">
        <v>37</v>
      </c>
      <c r="C135" s="6">
        <f>IF(C131=0,"-",C131/(C130+C131))</f>
        <v>0.90476190476190477</v>
      </c>
      <c r="D135" s="6" t="str">
        <f t="shared" ref="D135:J135" si="14">IF(D131=0,"-",D131/(D130+D131))</f>
        <v>-</v>
      </c>
      <c r="E135" s="6" t="str">
        <f t="shared" si="14"/>
        <v>-</v>
      </c>
      <c r="F135" s="6">
        <f t="shared" si="14"/>
        <v>0.90476190476190477</v>
      </c>
      <c r="G135" s="6">
        <f t="shared" si="14"/>
        <v>0.94871794871794868</v>
      </c>
      <c r="H135" s="6" t="str">
        <f t="shared" si="14"/>
        <v>-</v>
      </c>
      <c r="I135" s="6" t="str">
        <f t="shared" si="14"/>
        <v>-</v>
      </c>
      <c r="J135" s="6">
        <f t="shared" si="14"/>
        <v>0.94871794871794868</v>
      </c>
      <c r="K135" s="6">
        <f>IF(OR(C135="-",G135="-"),"-",(G135-C135)/C135)</f>
        <v>4.8582995951416956E-2</v>
      </c>
      <c r="L135" s="6" t="str">
        <f t="shared" si="13"/>
        <v>-</v>
      </c>
      <c r="M135" s="6" t="str">
        <f t="shared" si="13"/>
        <v>-</v>
      </c>
      <c r="N135" s="6">
        <f t="shared" si="13"/>
        <v>4.8582995951416956E-2</v>
      </c>
    </row>
    <row r="136" spans="2:14" x14ac:dyDescent="0.2">
      <c r="C136" s="13"/>
    </row>
    <row r="137" spans="2:14" x14ac:dyDescent="0.2">
      <c r="C137" s="13"/>
      <c r="M137" s="14"/>
    </row>
    <row r="138" spans="2:14" x14ac:dyDescent="0.2">
      <c r="C138" s="13"/>
    </row>
    <row r="141" spans="2:14" ht="29.25" customHeight="1" thickBot="1" x14ac:dyDescent="0.25">
      <c r="C141" s="27">
        <v>2024</v>
      </c>
      <c r="D141" s="28"/>
      <c r="E141" s="28"/>
      <c r="F141" s="29"/>
      <c r="G141" s="27">
        <v>2025</v>
      </c>
      <c r="H141" s="28"/>
      <c r="I141" s="28"/>
      <c r="J141" s="29"/>
      <c r="K141" s="30" t="s">
        <v>58</v>
      </c>
      <c r="L141" s="31"/>
      <c r="M141" s="31"/>
      <c r="N141" s="31"/>
    </row>
    <row r="142" spans="2:14" ht="57.75" customHeight="1" thickBot="1" x14ac:dyDescent="0.25">
      <c r="C142" s="12" t="s">
        <v>60</v>
      </c>
      <c r="D142" s="12" t="s">
        <v>70</v>
      </c>
      <c r="E142" s="12" t="s">
        <v>69</v>
      </c>
      <c r="F142" s="12" t="s">
        <v>62</v>
      </c>
      <c r="G142" s="12" t="s">
        <v>60</v>
      </c>
      <c r="H142" s="12" t="s">
        <v>70</v>
      </c>
      <c r="I142" s="12" t="s">
        <v>69</v>
      </c>
      <c r="J142" s="12" t="s">
        <v>62</v>
      </c>
      <c r="K142" s="12" t="s">
        <v>60</v>
      </c>
      <c r="L142" s="12" t="s">
        <v>70</v>
      </c>
      <c r="M142" s="12" t="s">
        <v>69</v>
      </c>
      <c r="N142" s="12" t="s">
        <v>62</v>
      </c>
    </row>
    <row r="143" spans="2:14" ht="15" thickBot="1" x14ac:dyDescent="0.25">
      <c r="B143" s="4" t="s">
        <v>71</v>
      </c>
      <c r="C143" s="10">
        <v>135</v>
      </c>
      <c r="D143" s="10">
        <v>0</v>
      </c>
      <c r="E143" s="10">
        <v>19</v>
      </c>
      <c r="F143" s="10">
        <v>154</v>
      </c>
      <c r="G143" s="10">
        <v>165</v>
      </c>
      <c r="H143" s="10">
        <v>0</v>
      </c>
      <c r="I143" s="10">
        <v>14</v>
      </c>
      <c r="J143" s="10">
        <v>179</v>
      </c>
      <c r="K143" s="6">
        <f>IF(C143=0,"-",(G143-C143)/C143)</f>
        <v>0.22222222222222221</v>
      </c>
      <c r="L143" s="6" t="str">
        <f t="shared" ref="L143:N147" si="15">IF(D143=0,"-",(H143-D143)/D143)</f>
        <v>-</v>
      </c>
      <c r="M143" s="6">
        <f t="shared" si="15"/>
        <v>-0.26315789473684209</v>
      </c>
      <c r="N143" s="6">
        <f t="shared" si="15"/>
        <v>0.16233766233766234</v>
      </c>
    </row>
    <row r="144" spans="2:14" ht="15" thickBot="1" x14ac:dyDescent="0.25">
      <c r="B144" s="4" t="s">
        <v>72</v>
      </c>
      <c r="C144" s="10">
        <v>57</v>
      </c>
      <c r="D144" s="10">
        <v>0</v>
      </c>
      <c r="E144" s="10">
        <v>14</v>
      </c>
      <c r="F144" s="10">
        <v>71</v>
      </c>
      <c r="G144" s="10">
        <v>62</v>
      </c>
      <c r="H144" s="10">
        <v>0</v>
      </c>
      <c r="I144" s="10">
        <v>15</v>
      </c>
      <c r="J144" s="10">
        <v>77</v>
      </c>
      <c r="K144" s="6">
        <f t="shared" ref="K144:K147" si="16">IF(C144=0,"-",(G144-C144)/C144)</f>
        <v>8.771929824561403E-2</v>
      </c>
      <c r="L144" s="6" t="str">
        <f t="shared" si="15"/>
        <v>-</v>
      </c>
      <c r="M144" s="6">
        <f t="shared" si="15"/>
        <v>7.1428571428571425E-2</v>
      </c>
      <c r="N144" s="6">
        <f t="shared" si="15"/>
        <v>8.4507042253521125E-2</v>
      </c>
    </row>
    <row r="145" spans="2:14" ht="15" thickBot="1" x14ac:dyDescent="0.25">
      <c r="B145" s="4" t="s">
        <v>73</v>
      </c>
      <c r="C145" s="10">
        <v>860</v>
      </c>
      <c r="D145" s="10">
        <v>0</v>
      </c>
      <c r="E145" s="10">
        <v>62</v>
      </c>
      <c r="F145" s="10">
        <v>922</v>
      </c>
      <c r="G145" s="10">
        <v>912</v>
      </c>
      <c r="H145" s="10">
        <v>0</v>
      </c>
      <c r="I145" s="10">
        <v>56</v>
      </c>
      <c r="J145" s="10">
        <v>968</v>
      </c>
      <c r="K145" s="6">
        <f t="shared" si="16"/>
        <v>6.0465116279069767E-2</v>
      </c>
      <c r="L145" s="6" t="str">
        <f t="shared" si="15"/>
        <v>-</v>
      </c>
      <c r="M145" s="6">
        <f t="shared" si="15"/>
        <v>-9.6774193548387094E-2</v>
      </c>
      <c r="N145" s="6">
        <f t="shared" si="15"/>
        <v>4.9891540130151846E-2</v>
      </c>
    </row>
    <row r="146" spans="2:14" ht="15" thickBot="1" x14ac:dyDescent="0.25">
      <c r="B146" s="4" t="s">
        <v>74</v>
      </c>
      <c r="C146" s="10">
        <v>279</v>
      </c>
      <c r="D146" s="10">
        <v>0</v>
      </c>
      <c r="E146" s="10">
        <v>61</v>
      </c>
      <c r="F146" s="10">
        <v>340</v>
      </c>
      <c r="G146" s="10">
        <v>273</v>
      </c>
      <c r="H146" s="10">
        <v>0</v>
      </c>
      <c r="I146" s="10">
        <v>49</v>
      </c>
      <c r="J146" s="10">
        <v>322</v>
      </c>
      <c r="K146" s="6">
        <f t="shared" si="16"/>
        <v>-2.1505376344086023E-2</v>
      </c>
      <c r="L146" s="6" t="str">
        <f t="shared" si="15"/>
        <v>-</v>
      </c>
      <c r="M146" s="6">
        <f t="shared" si="15"/>
        <v>-0.19672131147540983</v>
      </c>
      <c r="N146" s="6">
        <f t="shared" si="15"/>
        <v>-5.2941176470588235E-2</v>
      </c>
    </row>
    <row r="147" spans="2:14" ht="15" thickBot="1" x14ac:dyDescent="0.25">
      <c r="B147" s="4" t="s">
        <v>75</v>
      </c>
      <c r="C147" s="10">
        <v>25</v>
      </c>
      <c r="D147" s="10">
        <v>0</v>
      </c>
      <c r="E147" s="10">
        <v>3</v>
      </c>
      <c r="F147" s="10">
        <v>28</v>
      </c>
      <c r="G147" s="10">
        <v>15</v>
      </c>
      <c r="H147" s="10">
        <v>0</v>
      </c>
      <c r="I147" s="10">
        <v>1</v>
      </c>
      <c r="J147" s="10">
        <v>16</v>
      </c>
      <c r="K147" s="6">
        <f t="shared" si="16"/>
        <v>-0.4</v>
      </c>
      <c r="L147" s="6" t="str">
        <f t="shared" si="15"/>
        <v>-</v>
      </c>
      <c r="M147" s="6">
        <f t="shared" si="15"/>
        <v>-0.66666666666666663</v>
      </c>
      <c r="N147" s="6">
        <f t="shared" si="15"/>
        <v>-0.42857142857142855</v>
      </c>
    </row>
    <row r="148" spans="2:14" ht="15" thickBot="1" x14ac:dyDescent="0.25">
      <c r="B148" s="7" t="s">
        <v>68</v>
      </c>
      <c r="C148" s="10">
        <v>1356</v>
      </c>
      <c r="D148" s="10">
        <v>0</v>
      </c>
      <c r="E148" s="10">
        <v>159</v>
      </c>
      <c r="F148" s="10">
        <v>1515</v>
      </c>
      <c r="G148" s="10">
        <v>1427</v>
      </c>
      <c r="H148" s="10">
        <v>0</v>
      </c>
      <c r="I148" s="10">
        <v>135</v>
      </c>
      <c r="J148" s="10">
        <v>1562</v>
      </c>
      <c r="K148" s="6">
        <f t="shared" ref="K148" si="17">IF(C148=0,"-",(G148-C148)/C148)</f>
        <v>5.2359882005899708E-2</v>
      </c>
      <c r="L148" s="6" t="str">
        <f t="shared" ref="L148" si="18">IF(D148=0,"-",(H148-D148)/D148)</f>
        <v>-</v>
      </c>
      <c r="M148" s="6">
        <f t="shared" ref="M148" si="19">IF(E148=0,"-",(I148-E148)/E148)</f>
        <v>-0.15094339622641509</v>
      </c>
      <c r="N148" s="6">
        <f t="shared" ref="N148" si="20">IF(F148=0,"-",(J148-F148)/F148)</f>
        <v>3.1023102310231022E-2</v>
      </c>
    </row>
    <row r="149" spans="2:14" ht="29.25" thickBot="1" x14ac:dyDescent="0.25">
      <c r="B149" s="7" t="s">
        <v>76</v>
      </c>
      <c r="C149" s="6">
        <f t="shared" ref="C149:J150" si="21">IF(C143=0,"-",(C143/(C143+C145)))</f>
        <v>0.135678391959799</v>
      </c>
      <c r="D149" s="6" t="str">
        <f t="shared" si="21"/>
        <v>-</v>
      </c>
      <c r="E149" s="6">
        <f t="shared" si="21"/>
        <v>0.23456790123456789</v>
      </c>
      <c r="F149" s="6">
        <f t="shared" si="21"/>
        <v>0.14312267657992564</v>
      </c>
      <c r="G149" s="6">
        <f t="shared" si="21"/>
        <v>0.15320334261838439</v>
      </c>
      <c r="H149" s="6" t="str">
        <f t="shared" si="21"/>
        <v>-</v>
      </c>
      <c r="I149" s="6">
        <f t="shared" si="21"/>
        <v>0.2</v>
      </c>
      <c r="J149" s="6">
        <f t="shared" si="21"/>
        <v>0.15605928509154315</v>
      </c>
      <c r="K149" s="6">
        <f>IF(OR(C149="-",G149="-"),"-",(G149-C149)/C149)</f>
        <v>0.12916537707624048</v>
      </c>
      <c r="L149" s="6" t="str">
        <f t="shared" ref="L149:N150" si="22">IF(OR(D149="-",H149="-"),"-",(H149-D149)/D149)</f>
        <v>-</v>
      </c>
      <c r="M149" s="6">
        <f t="shared" si="22"/>
        <v>-0.14736842105263148</v>
      </c>
      <c r="N149" s="6">
        <f t="shared" si="22"/>
        <v>9.0388251678574325E-2</v>
      </c>
    </row>
    <row r="150" spans="2:14" ht="29.25" thickBot="1" x14ac:dyDescent="0.25">
      <c r="B150" s="7" t="s">
        <v>77</v>
      </c>
      <c r="C150" s="6">
        <f t="shared" si="21"/>
        <v>0.16964285714285715</v>
      </c>
      <c r="D150" s="6" t="str">
        <f t="shared" si="21"/>
        <v>-</v>
      </c>
      <c r="E150" s="6">
        <f t="shared" si="21"/>
        <v>0.18666666666666668</v>
      </c>
      <c r="F150" s="6">
        <f t="shared" si="21"/>
        <v>0.17274939172749393</v>
      </c>
      <c r="G150" s="6">
        <f t="shared" si="21"/>
        <v>0.18507462686567164</v>
      </c>
      <c r="H150" s="6" t="str">
        <f t="shared" si="21"/>
        <v>-</v>
      </c>
      <c r="I150" s="6">
        <f t="shared" si="21"/>
        <v>0.234375</v>
      </c>
      <c r="J150" s="6">
        <f t="shared" si="21"/>
        <v>0.19298245614035087</v>
      </c>
      <c r="K150" s="6">
        <f>IF(OR(C150="-",G150="-"),"-",(G150-C150)/C150)</f>
        <v>9.096622152395907E-2</v>
      </c>
      <c r="L150" s="6" t="str">
        <f t="shared" si="22"/>
        <v>-</v>
      </c>
      <c r="M150" s="6">
        <f t="shared" si="22"/>
        <v>0.2555803571428571</v>
      </c>
      <c r="N150" s="6">
        <f t="shared" si="22"/>
        <v>0.11712379540400283</v>
      </c>
    </row>
    <row r="151" spans="2:14" ht="14.25" x14ac:dyDescent="0.2">
      <c r="B151" s="7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</row>
    <row r="154" spans="2:14" ht="14.25" x14ac:dyDescent="0.2">
      <c r="B154" s="7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</row>
    <row r="155" spans="2:14" ht="14.25" x14ac:dyDescent="0.2">
      <c r="B155" s="7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</row>
    <row r="156" spans="2:14" ht="29.25" customHeight="1" thickBot="1" x14ac:dyDescent="0.25">
      <c r="B156" s="7"/>
      <c r="C156" s="8">
        <v>2024</v>
      </c>
      <c r="D156" s="8">
        <v>2025</v>
      </c>
      <c r="E156" s="8" t="s">
        <v>99</v>
      </c>
    </row>
    <row r="157" spans="2:14" ht="15" thickBot="1" x14ac:dyDescent="0.25">
      <c r="B157" s="4" t="s">
        <v>94</v>
      </c>
      <c r="C157" s="19">
        <v>1139</v>
      </c>
      <c r="D157" s="19">
        <v>1184</v>
      </c>
      <c r="E157" s="18">
        <f>IF(C157=0,"-",(D157-C157)/C157)</f>
        <v>3.9508340649692712E-2</v>
      </c>
      <c r="F157" s="18"/>
      <c r="G157" s="18"/>
      <c r="H157" s="18"/>
      <c r="I157" s="18"/>
      <c r="J157" s="18"/>
      <c r="K157" s="18"/>
      <c r="L157" s="18"/>
      <c r="M157" s="18"/>
      <c r="N157" s="18"/>
    </row>
    <row r="158" spans="2:14" ht="15" thickBot="1" x14ac:dyDescent="0.25">
      <c r="B158" s="4" t="s">
        <v>95</v>
      </c>
      <c r="C158" s="19">
        <v>155</v>
      </c>
      <c r="D158" s="19">
        <v>191</v>
      </c>
      <c r="E158" s="18">
        <f t="shared" ref="E158:E159" si="23">IF(C158=0,"-",(D158-C158)/C158)</f>
        <v>0.23225806451612904</v>
      </c>
      <c r="F158" s="18"/>
      <c r="G158" s="18"/>
      <c r="H158" s="18"/>
      <c r="I158" s="18"/>
      <c r="J158" s="18"/>
      <c r="K158" s="18"/>
      <c r="L158" s="18"/>
      <c r="M158" s="18"/>
      <c r="N158" s="18"/>
    </row>
    <row r="159" spans="2:14" ht="15" thickBot="1" x14ac:dyDescent="0.25">
      <c r="B159" s="4" t="s">
        <v>96</v>
      </c>
      <c r="C159" s="19">
        <v>37</v>
      </c>
      <c r="D159" s="19">
        <v>37</v>
      </c>
      <c r="E159" s="18">
        <f t="shared" si="23"/>
        <v>0</v>
      </c>
      <c r="F159" s="18"/>
      <c r="G159" s="18"/>
      <c r="H159" s="18"/>
      <c r="I159" s="18"/>
      <c r="J159" s="18"/>
      <c r="K159" s="18"/>
      <c r="L159" s="18"/>
      <c r="M159" s="18"/>
      <c r="N159" s="18"/>
    </row>
    <row r="160" spans="2:14" ht="15" thickBot="1" x14ac:dyDescent="0.25">
      <c r="B160" s="4" t="s">
        <v>97</v>
      </c>
      <c r="C160" s="18">
        <f>IF(C157=0,"-",C157/(C157+C158+C159))</f>
        <v>0.85574755822689708</v>
      </c>
      <c r="D160" s="18">
        <f>IF(D157=0,"-",D157/(D157+D158+D159))</f>
        <v>0.83852691218130315</v>
      </c>
      <c r="E160" s="18">
        <f>IF(OR(C160="-",D160="-"),"-",(D160-C160)/C160)</f>
        <v>-2.0123511753016254E-2</v>
      </c>
      <c r="F160" s="18"/>
      <c r="G160" s="18"/>
      <c r="H160" s="18"/>
      <c r="I160" s="18"/>
      <c r="J160" s="18"/>
      <c r="K160" s="18"/>
      <c r="L160" s="18"/>
      <c r="M160" s="18"/>
      <c r="N160" s="18"/>
    </row>
    <row r="161" spans="2:14" ht="14.25" x14ac:dyDescent="0.2">
      <c r="B161" s="7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</row>
    <row r="162" spans="2:14" ht="14.25" x14ac:dyDescent="0.2">
      <c r="B162" s="7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</row>
    <row r="163" spans="2:14" ht="14.25" x14ac:dyDescent="0.2">
      <c r="B163" s="7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</row>
    <row r="165" spans="2:14" ht="42.75" customHeight="1" thickBot="1" x14ac:dyDescent="0.25">
      <c r="C165" s="8">
        <v>2024</v>
      </c>
      <c r="D165" s="8">
        <v>2025</v>
      </c>
      <c r="E165" s="8" t="s">
        <v>99</v>
      </c>
    </row>
    <row r="166" spans="2:14" ht="20.100000000000001" customHeight="1" thickBot="1" x14ac:dyDescent="0.25">
      <c r="B166" s="4" t="s">
        <v>38</v>
      </c>
      <c r="C166" s="5">
        <v>80</v>
      </c>
      <c r="D166" s="5">
        <v>80</v>
      </c>
      <c r="E166" s="6">
        <f>IF(C166=0,"-",(D166-C166)/C166)</f>
        <v>0</v>
      </c>
    </row>
    <row r="167" spans="2:14" ht="20.100000000000001" customHeight="1" thickBot="1" x14ac:dyDescent="0.25">
      <c r="B167" s="4" t="s">
        <v>41</v>
      </c>
      <c r="C167" s="5">
        <v>26</v>
      </c>
      <c r="D167" s="5">
        <v>35</v>
      </c>
      <c r="E167" s="6">
        <f t="shared" ref="E167:E168" si="24">IF(C167=0,"-",(D167-C167)/C167)</f>
        <v>0.34615384615384615</v>
      </c>
    </row>
    <row r="168" spans="2:14" ht="20.100000000000001" customHeight="1" thickBot="1" x14ac:dyDescent="0.25">
      <c r="B168" s="4" t="s">
        <v>42</v>
      </c>
      <c r="C168" s="5">
        <v>27</v>
      </c>
      <c r="D168" s="5">
        <v>21</v>
      </c>
      <c r="E168" s="6">
        <f t="shared" si="24"/>
        <v>-0.22222222222222221</v>
      </c>
    </row>
    <row r="169" spans="2:14" ht="20.100000000000001" customHeight="1" thickBot="1" x14ac:dyDescent="0.25">
      <c r="B169" s="4" t="s">
        <v>98</v>
      </c>
      <c r="C169" s="6">
        <f>IF(C166=0,"-",(C167+C168)/C166)</f>
        <v>0.66249999999999998</v>
      </c>
      <c r="D169" s="6">
        <f>IF(D166=0,"-",(D167+D168)/D166)</f>
        <v>0.7</v>
      </c>
      <c r="E169" s="6">
        <f t="shared" ref="E169:E171" si="25">IF(OR(C169="-",D169="-"),"-",(D169-C169)/C169)</f>
        <v>5.6603773584905627E-2</v>
      </c>
    </row>
    <row r="170" spans="2:14" ht="20.100000000000001" customHeight="1" thickBot="1" x14ac:dyDescent="0.25">
      <c r="B170" s="4" t="s">
        <v>39</v>
      </c>
      <c r="C170" s="6">
        <v>0.60465116279069764</v>
      </c>
      <c r="D170" s="6">
        <v>0.72916666666666663</v>
      </c>
      <c r="E170" s="6">
        <f t="shared" si="25"/>
        <v>0.2059294871794872</v>
      </c>
    </row>
    <row r="171" spans="2:14" ht="20.100000000000001" customHeight="1" thickBot="1" x14ac:dyDescent="0.25">
      <c r="B171" s="4" t="s">
        <v>40</v>
      </c>
      <c r="C171" s="6">
        <v>0.72972972972972971</v>
      </c>
      <c r="D171" s="6">
        <v>0.65625</v>
      </c>
      <c r="E171" s="6">
        <f t="shared" si="25"/>
        <v>-0.10069444444444442</v>
      </c>
    </row>
    <row r="172" spans="2:14" ht="20.100000000000001" customHeight="1" x14ac:dyDescent="0.2">
      <c r="B172" s="7"/>
      <c r="C172" s="18"/>
      <c r="D172" s="18"/>
      <c r="E172" s="18"/>
    </row>
    <row r="177" spans="2:8" ht="42.75" customHeight="1" thickBot="1" x14ac:dyDescent="0.25">
      <c r="C177" s="8">
        <v>2024</v>
      </c>
      <c r="D177" s="8">
        <v>2025</v>
      </c>
      <c r="E177" s="8" t="s">
        <v>99</v>
      </c>
    </row>
    <row r="178" spans="2:8" ht="15" thickBot="1" x14ac:dyDescent="0.25">
      <c r="B178" s="15" t="s">
        <v>81</v>
      </c>
      <c r="C178" s="5">
        <v>106</v>
      </c>
      <c r="D178" s="5">
        <v>158</v>
      </c>
      <c r="E178" s="6">
        <f>IF(C178=0,"-",(D178-C178)/C178)</f>
        <v>0.49056603773584906</v>
      </c>
      <c r="H178" s="13"/>
    </row>
    <row r="179" spans="2:8" ht="15" thickBot="1" x14ac:dyDescent="0.25">
      <c r="B179" s="4" t="s">
        <v>43</v>
      </c>
      <c r="C179" s="5">
        <v>78</v>
      </c>
      <c r="D179" s="5">
        <v>120</v>
      </c>
      <c r="E179" s="6">
        <f t="shared" ref="E179:E185" si="26">IF(C179=0,"-",(D179-C179)/C179)</f>
        <v>0.53846153846153844</v>
      </c>
      <c r="H179" s="13"/>
    </row>
    <row r="180" spans="2:8" ht="15" thickBot="1" x14ac:dyDescent="0.25">
      <c r="B180" s="4" t="s">
        <v>47</v>
      </c>
      <c r="C180" s="5">
        <v>14</v>
      </c>
      <c r="D180" s="5">
        <v>21</v>
      </c>
      <c r="E180" s="6">
        <f t="shared" si="26"/>
        <v>0.5</v>
      </c>
      <c r="H180" s="13"/>
    </row>
    <row r="181" spans="2:8" ht="15" thickBot="1" x14ac:dyDescent="0.25">
      <c r="B181" s="4" t="s">
        <v>78</v>
      </c>
      <c r="C181" s="5">
        <v>14</v>
      </c>
      <c r="D181" s="5">
        <v>17</v>
      </c>
      <c r="E181" s="6">
        <f t="shared" si="26"/>
        <v>0.21428571428571427</v>
      </c>
      <c r="H181" s="13"/>
    </row>
    <row r="182" spans="2:8" ht="15" thickBot="1" x14ac:dyDescent="0.25">
      <c r="B182" s="15" t="s">
        <v>79</v>
      </c>
      <c r="C182" s="5">
        <v>1827</v>
      </c>
      <c r="D182" s="5">
        <v>1799</v>
      </c>
      <c r="E182" s="6">
        <f t="shared" si="26"/>
        <v>-1.532567049808429E-2</v>
      </c>
      <c r="H182" s="13"/>
    </row>
    <row r="183" spans="2:8" ht="15" thickBot="1" x14ac:dyDescent="0.25">
      <c r="B183" s="4" t="s">
        <v>47</v>
      </c>
      <c r="C183" s="5">
        <v>1678</v>
      </c>
      <c r="D183" s="5">
        <v>1677</v>
      </c>
      <c r="E183" s="6">
        <f t="shared" si="26"/>
        <v>-5.9594755661501785E-4</v>
      </c>
      <c r="H183" s="13"/>
    </row>
    <row r="184" spans="2:8" ht="15" thickBot="1" x14ac:dyDescent="0.25">
      <c r="B184" s="4" t="s">
        <v>70</v>
      </c>
      <c r="C184" s="5">
        <v>0</v>
      </c>
      <c r="D184" s="5">
        <v>0</v>
      </c>
      <c r="E184" s="6" t="str">
        <f t="shared" si="26"/>
        <v>-</v>
      </c>
      <c r="H184" s="13"/>
    </row>
    <row r="185" spans="2:8" ht="15" thickBot="1" x14ac:dyDescent="0.25">
      <c r="B185" s="4" t="s">
        <v>80</v>
      </c>
      <c r="C185" s="5">
        <v>149</v>
      </c>
      <c r="D185" s="5">
        <v>122</v>
      </c>
      <c r="E185" s="6">
        <f t="shared" si="26"/>
        <v>-0.18120805369127516</v>
      </c>
      <c r="H185" s="13"/>
    </row>
    <row r="196" spans="2:5" ht="42.75" customHeight="1" thickBot="1" x14ac:dyDescent="0.25">
      <c r="C196" s="8">
        <v>2024</v>
      </c>
      <c r="D196" s="8">
        <v>2025</v>
      </c>
      <c r="E196" s="8" t="s">
        <v>99</v>
      </c>
    </row>
    <row r="197" spans="2:5" ht="15" thickBot="1" x14ac:dyDescent="0.25">
      <c r="B197" s="4" t="s">
        <v>82</v>
      </c>
      <c r="C197" s="5">
        <v>20</v>
      </c>
      <c r="D197" s="5">
        <v>34</v>
      </c>
      <c r="E197" s="6">
        <f t="shared" ref="E197:E200" si="27">IF(C197=0,"-",(D197-C197)/C197)</f>
        <v>0.7</v>
      </c>
    </row>
    <row r="198" spans="2:5" ht="15" thickBot="1" x14ac:dyDescent="0.25">
      <c r="B198" s="4" t="s">
        <v>83</v>
      </c>
      <c r="C198" s="5">
        <v>4</v>
      </c>
      <c r="D198" s="5">
        <v>5</v>
      </c>
      <c r="E198" s="6">
        <f t="shared" si="27"/>
        <v>0.25</v>
      </c>
    </row>
    <row r="199" spans="2:5" ht="15" thickBot="1" x14ac:dyDescent="0.25">
      <c r="B199" s="4" t="s">
        <v>84</v>
      </c>
      <c r="C199" s="5">
        <v>24</v>
      </c>
      <c r="D199" s="5">
        <v>39</v>
      </c>
      <c r="E199" s="6">
        <f t="shared" si="27"/>
        <v>0.625</v>
      </c>
    </row>
    <row r="200" spans="2:5" ht="15" thickBot="1" x14ac:dyDescent="0.25">
      <c r="B200" s="4" t="s">
        <v>85</v>
      </c>
      <c r="C200" s="5">
        <v>17</v>
      </c>
      <c r="D200" s="5">
        <v>29</v>
      </c>
      <c r="E200" s="6">
        <f t="shared" si="27"/>
        <v>0.70588235294117652</v>
      </c>
    </row>
    <row r="201" spans="2:5" ht="14.25" x14ac:dyDescent="0.2">
      <c r="B201" s="7"/>
      <c r="C201" s="19"/>
      <c r="D201" s="19"/>
      <c r="E201" s="18"/>
    </row>
    <row r="206" spans="2:5" ht="42.75" customHeight="1" thickBot="1" x14ac:dyDescent="0.25">
      <c r="C206" s="8">
        <v>2024</v>
      </c>
      <c r="D206" s="8">
        <v>2025</v>
      </c>
      <c r="E206" s="8" t="s">
        <v>99</v>
      </c>
    </row>
    <row r="207" spans="2:5" ht="20.100000000000001" customHeight="1" thickBot="1" x14ac:dyDescent="0.25">
      <c r="B207" s="16" t="s">
        <v>88</v>
      </c>
      <c r="C207" s="5"/>
      <c r="D207" s="5"/>
      <c r="E207" s="6" t="str">
        <f t="shared" ref="E207:E210" si="28">IF(C207=0,"-",(D207-C207)/C207)</f>
        <v>-</v>
      </c>
    </row>
    <row r="208" spans="2:5" ht="20.100000000000001" customHeight="1" thickBot="1" x14ac:dyDescent="0.25">
      <c r="B208" s="17" t="s">
        <v>89</v>
      </c>
      <c r="C208" s="5">
        <v>20</v>
      </c>
      <c r="D208" s="5">
        <v>34</v>
      </c>
      <c r="E208" s="6">
        <f t="shared" si="28"/>
        <v>0.7</v>
      </c>
    </row>
    <row r="209" spans="2:5" ht="20.100000000000001" customHeight="1" thickBot="1" x14ac:dyDescent="0.25">
      <c r="B209" s="17" t="s">
        <v>86</v>
      </c>
      <c r="C209" s="5">
        <v>14</v>
      </c>
      <c r="D209" s="5">
        <v>20</v>
      </c>
      <c r="E209" s="6">
        <f t="shared" si="28"/>
        <v>0.42857142857142855</v>
      </c>
    </row>
    <row r="210" spans="2:5" ht="20.100000000000001" customHeight="1" thickBot="1" x14ac:dyDescent="0.25">
      <c r="B210" s="17" t="s">
        <v>87</v>
      </c>
      <c r="C210" s="5">
        <v>6</v>
      </c>
      <c r="D210" s="5">
        <v>14</v>
      </c>
      <c r="E210" s="6">
        <f t="shared" si="28"/>
        <v>1.3333333333333333</v>
      </c>
    </row>
    <row r="211" spans="2:5" ht="20.100000000000001" customHeight="1" thickBot="1" x14ac:dyDescent="0.25">
      <c r="B211" s="17" t="s">
        <v>90</v>
      </c>
      <c r="C211" s="5"/>
      <c r="D211" s="5"/>
      <c r="E211" s="6"/>
    </row>
    <row r="212" spans="2:5" ht="20.100000000000001" customHeight="1" thickBot="1" x14ac:dyDescent="0.25">
      <c r="B212" s="17" t="s">
        <v>89</v>
      </c>
      <c r="C212" s="5">
        <v>4</v>
      </c>
      <c r="D212" s="5">
        <v>5</v>
      </c>
      <c r="E212" s="6">
        <f>IF(C212=0,"-",(D212-C212)/C212)</f>
        <v>0.25</v>
      </c>
    </row>
    <row r="213" spans="2:5" ht="15" thickBot="1" x14ac:dyDescent="0.25">
      <c r="B213" s="17" t="s">
        <v>86</v>
      </c>
      <c r="C213" s="5">
        <v>3</v>
      </c>
      <c r="D213" s="5">
        <v>2</v>
      </c>
      <c r="E213" s="6">
        <f t="shared" ref="E213:E214" si="29">IF(C213=0,"-",(D213-C213)/C213)</f>
        <v>-0.33333333333333331</v>
      </c>
    </row>
    <row r="214" spans="2:5" ht="15" thickBot="1" x14ac:dyDescent="0.25">
      <c r="B214" s="17" t="s">
        <v>87</v>
      </c>
      <c r="C214" s="5">
        <v>1</v>
      </c>
      <c r="D214" s="5">
        <v>3</v>
      </c>
      <c r="E214" s="6">
        <f t="shared" si="29"/>
        <v>2</v>
      </c>
    </row>
    <row r="215" spans="2:5" ht="14.25" x14ac:dyDescent="0.2">
      <c r="B215" s="21"/>
      <c r="C215" s="19"/>
      <c r="D215" s="19"/>
      <c r="E215" s="18"/>
    </row>
    <row r="220" spans="2:5" ht="42.75" customHeight="1" thickBot="1" x14ac:dyDescent="0.25">
      <c r="C220" s="8">
        <v>2024</v>
      </c>
      <c r="D220" s="8">
        <v>2025</v>
      </c>
      <c r="E220" s="8" t="s">
        <v>99</v>
      </c>
    </row>
    <row r="221" spans="2:5" ht="15" thickBot="1" x14ac:dyDescent="0.25">
      <c r="B221" s="16" t="s">
        <v>91</v>
      </c>
      <c r="C221" s="5">
        <v>40</v>
      </c>
      <c r="D221" s="5">
        <v>41</v>
      </c>
      <c r="E221" s="6">
        <f t="shared" ref="E221:E223" si="30">IF(C221=0,"-",(D221-C221)/C221)</f>
        <v>2.5000000000000001E-2</v>
      </c>
    </row>
    <row r="222" spans="2:5" ht="15" thickBot="1" x14ac:dyDescent="0.25">
      <c r="B222" s="16" t="s">
        <v>92</v>
      </c>
      <c r="C222" s="5">
        <v>28</v>
      </c>
      <c r="D222" s="5">
        <v>42</v>
      </c>
      <c r="E222" s="6">
        <f t="shared" si="30"/>
        <v>0.5</v>
      </c>
    </row>
    <row r="223" spans="2:5" ht="15" thickBot="1" x14ac:dyDescent="0.25">
      <c r="B223" s="16" t="s">
        <v>93</v>
      </c>
      <c r="C223" s="5">
        <v>30</v>
      </c>
      <c r="D223" s="5">
        <v>30</v>
      </c>
      <c r="E223" s="6">
        <f t="shared" si="30"/>
        <v>0</v>
      </c>
    </row>
    <row r="224" spans="2:5" ht="15" thickBot="1" x14ac:dyDescent="0.25">
      <c r="C224" s="5"/>
      <c r="D224" s="5"/>
      <c r="E224" s="6"/>
    </row>
    <row r="225" spans="3:5" ht="15" thickBot="1" x14ac:dyDescent="0.25">
      <c r="C225" s="5"/>
      <c r="D225" s="5"/>
      <c r="E225" s="6"/>
    </row>
    <row r="226" spans="3:5" ht="15" thickBot="1" x14ac:dyDescent="0.25">
      <c r="C226" s="5"/>
      <c r="D226" s="5"/>
      <c r="E226" s="6"/>
    </row>
    <row r="227" spans="3:5" ht="15" thickBot="1" x14ac:dyDescent="0.25">
      <c r="C227" s="5"/>
      <c r="D227" s="5"/>
      <c r="E227" s="6"/>
    </row>
    <row r="228" spans="3:5" ht="15" thickBot="1" x14ac:dyDescent="0.25">
      <c r="C228" s="5"/>
      <c r="D228" s="5"/>
      <c r="E228" s="6"/>
    </row>
  </sheetData>
  <mergeCells count="6">
    <mergeCell ref="C126:F126"/>
    <mergeCell ref="G126:J126"/>
    <mergeCell ref="K126:N126"/>
    <mergeCell ref="C141:F141"/>
    <mergeCell ref="G141:J141"/>
    <mergeCell ref="K141:N141"/>
  </mergeCells>
  <pageMargins left="0.70866141732283472" right="0.70866141732283472" top="0.74803149606299213" bottom="0.74803149606299213" header="0.31496062992125984" footer="0.31496062992125984"/>
  <pageSetup paperSize="9" scale="35" fitToWidth="2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N228"/>
  <sheetViews>
    <sheetView workbookViewId="0"/>
  </sheetViews>
  <sheetFormatPr baseColWidth="10" defaultRowHeight="12.75" x14ac:dyDescent="0.2"/>
  <cols>
    <col min="2" max="2" width="56.875" bestFit="1" customWidth="1"/>
    <col min="3" max="4" width="12.5" customWidth="1"/>
    <col min="5" max="5" width="12.75" customWidth="1"/>
    <col min="6" max="6" width="8.75" bestFit="1" customWidth="1"/>
    <col min="7" max="7" width="11.625" customWidth="1"/>
    <col min="8" max="8" width="12.125" customWidth="1"/>
    <col min="9" max="9" width="12.75" customWidth="1"/>
    <col min="10" max="10" width="8.75" bestFit="1" customWidth="1"/>
    <col min="11" max="11" width="11.625" bestFit="1" customWidth="1"/>
    <col min="12" max="12" width="12" bestFit="1" customWidth="1"/>
    <col min="13" max="13" width="12.75" customWidth="1"/>
    <col min="14" max="14" width="9.625" bestFit="1" customWidth="1"/>
  </cols>
  <sheetData>
    <row r="1" spans="1:5" ht="15" thickBot="1" x14ac:dyDescent="0.25">
      <c r="A1" s="5"/>
      <c r="B1" s="5"/>
    </row>
    <row r="2" spans="1:5" ht="15" thickBot="1" x14ac:dyDescent="0.25">
      <c r="A2" s="5"/>
      <c r="B2" s="5"/>
    </row>
    <row r="3" spans="1:5" ht="15" thickBot="1" x14ac:dyDescent="0.25">
      <c r="A3" s="5"/>
      <c r="B3" s="5"/>
    </row>
    <row r="11" spans="1:5" ht="27" customHeight="1" x14ac:dyDescent="0.2">
      <c r="B11" s="20" t="str">
        <f>Portada!B9</f>
        <v>Año 2025</v>
      </c>
    </row>
    <row r="13" spans="1:5" ht="42.75" customHeight="1" thickBot="1" x14ac:dyDescent="0.25">
      <c r="C13" s="8">
        <v>2024</v>
      </c>
      <c r="D13" s="8">
        <v>2025</v>
      </c>
      <c r="E13" s="8" t="s">
        <v>99</v>
      </c>
    </row>
    <row r="14" spans="1:5" ht="20.100000000000001" customHeight="1" thickBot="1" x14ac:dyDescent="0.25">
      <c r="B14" s="4" t="s">
        <v>22</v>
      </c>
      <c r="C14" s="5">
        <v>8046</v>
      </c>
      <c r="D14" s="5">
        <v>7889</v>
      </c>
      <c r="E14" s="6">
        <f>IF(C14&gt;0,(D14-C14)/C14)</f>
        <v>-1.9512801391996022E-2</v>
      </c>
    </row>
    <row r="15" spans="1:5" ht="20.100000000000001" customHeight="1" thickBot="1" x14ac:dyDescent="0.25">
      <c r="B15" s="4" t="s">
        <v>17</v>
      </c>
      <c r="C15" s="5">
        <v>7198</v>
      </c>
      <c r="D15" s="5">
        <v>7113</v>
      </c>
      <c r="E15" s="6">
        <f t="shared" ref="E15:E25" si="0">IF(C15&gt;0,(D15-C15)/C15)</f>
        <v>-1.180883578771881E-2</v>
      </c>
    </row>
    <row r="16" spans="1:5" ht="20.100000000000001" customHeight="1" thickBot="1" x14ac:dyDescent="0.25">
      <c r="B16" s="4" t="s">
        <v>18</v>
      </c>
      <c r="C16" s="5">
        <v>4600</v>
      </c>
      <c r="D16" s="5">
        <v>4723</v>
      </c>
      <c r="E16" s="6">
        <f t="shared" si="0"/>
        <v>2.6739130434782609E-2</v>
      </c>
    </row>
    <row r="17" spans="2:5" ht="20.100000000000001" customHeight="1" thickBot="1" x14ac:dyDescent="0.25">
      <c r="B17" s="4" t="s">
        <v>19</v>
      </c>
      <c r="C17" s="5">
        <v>2598</v>
      </c>
      <c r="D17" s="5">
        <v>2390</v>
      </c>
      <c r="E17" s="6">
        <f t="shared" si="0"/>
        <v>-8.0061585835257895E-2</v>
      </c>
    </row>
    <row r="18" spans="2:5" ht="20.100000000000001" customHeight="1" thickBot="1" x14ac:dyDescent="0.25">
      <c r="B18" s="4" t="s">
        <v>100</v>
      </c>
      <c r="C18" s="5">
        <v>15</v>
      </c>
      <c r="D18" s="5">
        <v>9</v>
      </c>
      <c r="E18" s="6">
        <f>IF(C18=0,"-",(D18-C18)/C18)</f>
        <v>-0.4</v>
      </c>
    </row>
    <row r="19" spans="2:5" ht="20.100000000000001" customHeight="1" thickBot="1" x14ac:dyDescent="0.25">
      <c r="B19" s="4" t="s">
        <v>101</v>
      </c>
      <c r="C19" s="5">
        <v>8</v>
      </c>
      <c r="D19" s="5">
        <v>5</v>
      </c>
      <c r="E19" s="6">
        <f>IF(C19=0,"-",(D19-C19)/C19)</f>
        <v>-0.375</v>
      </c>
    </row>
    <row r="20" spans="2:5" ht="20.100000000000001" customHeight="1" thickBot="1" x14ac:dyDescent="0.25">
      <c r="B20" s="4" t="s">
        <v>20</v>
      </c>
      <c r="C20" s="6">
        <f>C17/C15</f>
        <v>0.36093359266462904</v>
      </c>
      <c r="D20" s="6">
        <f>D17/D15</f>
        <v>0.33600449880500494</v>
      </c>
      <c r="E20" s="6">
        <f t="shared" si="0"/>
        <v>-6.906836705218411E-2</v>
      </c>
    </row>
    <row r="21" spans="2:5" ht="30" customHeight="1" thickBot="1" x14ac:dyDescent="0.25">
      <c r="B21" s="4" t="s">
        <v>23</v>
      </c>
      <c r="C21" s="5">
        <v>444</v>
      </c>
      <c r="D21" s="5">
        <v>492</v>
      </c>
      <c r="E21" s="6">
        <f t="shared" si="0"/>
        <v>0.10810810810810811</v>
      </c>
    </row>
    <row r="22" spans="2:5" ht="20.100000000000001" customHeight="1" thickBot="1" x14ac:dyDescent="0.25">
      <c r="B22" s="4" t="s">
        <v>24</v>
      </c>
      <c r="C22" s="5">
        <v>286</v>
      </c>
      <c r="D22" s="5">
        <v>320</v>
      </c>
      <c r="E22" s="6">
        <f t="shared" si="0"/>
        <v>0.11888111888111888</v>
      </c>
    </row>
    <row r="23" spans="2:5" ht="20.100000000000001" customHeight="1" thickBot="1" x14ac:dyDescent="0.25">
      <c r="B23" s="4" t="s">
        <v>25</v>
      </c>
      <c r="C23" s="5">
        <v>158</v>
      </c>
      <c r="D23" s="5">
        <v>172</v>
      </c>
      <c r="E23" s="6">
        <f t="shared" si="0"/>
        <v>8.8607594936708861E-2</v>
      </c>
    </row>
    <row r="24" spans="2:5" ht="20.100000000000001" customHeight="1" thickBot="1" x14ac:dyDescent="0.25">
      <c r="B24" s="4" t="s">
        <v>21</v>
      </c>
      <c r="C24" s="6">
        <f>C23/C21</f>
        <v>0.35585585585585583</v>
      </c>
      <c r="D24" s="6">
        <f t="shared" ref="D24" si="1">D23/D21</f>
        <v>0.34959349593495936</v>
      </c>
      <c r="E24" s="6">
        <f t="shared" si="0"/>
        <v>-1.7598024081506524E-2</v>
      </c>
    </row>
    <row r="25" spans="2:5" ht="20.100000000000001" customHeight="1" thickBot="1" x14ac:dyDescent="0.25">
      <c r="B25" s="7" t="s">
        <v>26</v>
      </c>
      <c r="C25" s="6">
        <v>0.91992628320642489</v>
      </c>
      <c r="D25" s="6">
        <v>0.89801081703455699</v>
      </c>
      <c r="E25" s="6">
        <f t="shared" si="0"/>
        <v>-2.382306775221274E-2</v>
      </c>
    </row>
    <row r="33" spans="2:5" ht="42.75" customHeight="1" thickBot="1" x14ac:dyDescent="0.25">
      <c r="C33" s="8">
        <v>2024</v>
      </c>
      <c r="D33" s="8">
        <v>2025</v>
      </c>
      <c r="E33" s="8" t="s">
        <v>99</v>
      </c>
    </row>
    <row r="34" spans="2:5" ht="20.100000000000001" customHeight="1" thickBot="1" x14ac:dyDescent="0.25">
      <c r="B34" s="4" t="s">
        <v>27</v>
      </c>
      <c r="C34" s="5">
        <v>1627</v>
      </c>
      <c r="D34" s="5">
        <v>1674</v>
      </c>
      <c r="E34" s="6">
        <f>IF(C34&gt;0,(D34-C34)/C34,"-")</f>
        <v>2.8887523048555623E-2</v>
      </c>
    </row>
    <row r="35" spans="2:5" ht="20.100000000000001" customHeight="1" thickBot="1" x14ac:dyDescent="0.25">
      <c r="B35" s="4" t="s">
        <v>29</v>
      </c>
      <c r="C35" s="5">
        <v>0</v>
      </c>
      <c r="D35" s="5">
        <v>1</v>
      </c>
      <c r="E35" s="6" t="str">
        <f t="shared" ref="E35:E37" si="2">IF(C35&gt;0,(D35-C35)/C35,"-")</f>
        <v>-</v>
      </c>
    </row>
    <row r="36" spans="2:5" ht="20.100000000000001" customHeight="1" thickBot="1" x14ac:dyDescent="0.25">
      <c r="B36" s="4" t="s">
        <v>28</v>
      </c>
      <c r="C36" s="5">
        <v>1311</v>
      </c>
      <c r="D36" s="5">
        <v>1320</v>
      </c>
      <c r="E36" s="6">
        <f t="shared" si="2"/>
        <v>6.8649885583524023E-3</v>
      </c>
    </row>
    <row r="37" spans="2:5" ht="20.100000000000001" customHeight="1" thickBot="1" x14ac:dyDescent="0.25">
      <c r="B37" s="4" t="s">
        <v>30</v>
      </c>
      <c r="C37" s="5">
        <v>316</v>
      </c>
      <c r="D37" s="5">
        <v>353</v>
      </c>
      <c r="E37" s="6">
        <f t="shared" si="2"/>
        <v>0.11708860759493671</v>
      </c>
    </row>
    <row r="43" spans="2:5" ht="42.75" customHeight="1" thickBot="1" x14ac:dyDescent="0.25">
      <c r="C43" s="8">
        <v>2024</v>
      </c>
      <c r="D43" s="8">
        <v>2025</v>
      </c>
      <c r="E43" s="8" t="s">
        <v>99</v>
      </c>
    </row>
    <row r="44" spans="2:5" ht="20.100000000000001" customHeight="1" thickBot="1" x14ac:dyDescent="0.25">
      <c r="B44" s="4" t="s">
        <v>33</v>
      </c>
      <c r="C44" s="5">
        <v>1844</v>
      </c>
      <c r="D44" s="5">
        <v>1892</v>
      </c>
      <c r="E44" s="6">
        <f>IF(C44&gt;0,(D44-C44)/C44,"-")</f>
        <v>2.6030368763557483E-2</v>
      </c>
    </row>
    <row r="45" spans="2:5" ht="20.100000000000001" customHeight="1" thickBot="1" x14ac:dyDescent="0.25">
      <c r="B45" s="4" t="s">
        <v>34</v>
      </c>
      <c r="C45" s="5">
        <v>44</v>
      </c>
      <c r="D45" s="5">
        <v>59</v>
      </c>
      <c r="E45" s="6">
        <f t="shared" ref="E45:E51" si="3">IF(C45&gt;0,(D45-C45)/C45,"-")</f>
        <v>0.34090909090909088</v>
      </c>
    </row>
    <row r="46" spans="2:5" ht="20.100000000000001" customHeight="1" thickBot="1" x14ac:dyDescent="0.25">
      <c r="B46" s="4" t="s">
        <v>31</v>
      </c>
      <c r="C46" s="5">
        <v>103</v>
      </c>
      <c r="D46" s="5">
        <v>132</v>
      </c>
      <c r="E46" s="6">
        <f t="shared" si="3"/>
        <v>0.28155339805825241</v>
      </c>
    </row>
    <row r="47" spans="2:5" ht="20.100000000000001" customHeight="1" thickBot="1" x14ac:dyDescent="0.25">
      <c r="B47" s="4" t="s">
        <v>32</v>
      </c>
      <c r="C47" s="5">
        <v>3116</v>
      </c>
      <c r="D47" s="5">
        <v>2761</v>
      </c>
      <c r="E47" s="6">
        <f t="shared" si="3"/>
        <v>-0.11392811296534018</v>
      </c>
    </row>
    <row r="48" spans="2:5" ht="20.100000000000001" customHeight="1" thickBot="1" x14ac:dyDescent="0.25">
      <c r="B48" s="4" t="s">
        <v>35</v>
      </c>
      <c r="C48" s="5">
        <v>987</v>
      </c>
      <c r="D48" s="5">
        <v>957</v>
      </c>
      <c r="E48" s="6">
        <f t="shared" si="3"/>
        <v>-3.0395136778115502E-2</v>
      </c>
    </row>
    <row r="49" spans="2:5" ht="20.100000000000001" customHeight="1" thickBot="1" x14ac:dyDescent="0.25">
      <c r="B49" s="4" t="s">
        <v>67</v>
      </c>
      <c r="C49" s="5">
        <v>1386</v>
      </c>
      <c r="D49" s="5">
        <v>1341</v>
      </c>
      <c r="E49" s="6">
        <f t="shared" si="3"/>
        <v>-3.2467532467532464E-2</v>
      </c>
    </row>
    <row r="50" spans="2:5" ht="20.100000000000001" customHeight="1" collapsed="1" thickBot="1" x14ac:dyDescent="0.25">
      <c r="B50" s="4" t="s">
        <v>36</v>
      </c>
      <c r="C50" s="6">
        <f>C44/(C44+C45)</f>
        <v>0.97669491525423724</v>
      </c>
      <c r="D50" s="6">
        <f>D44/(D44+D45)</f>
        <v>0.96975909789851356</v>
      </c>
      <c r="E50" s="6">
        <f t="shared" si="3"/>
        <v>-7.1013140822160058E-3</v>
      </c>
    </row>
    <row r="51" spans="2:5" ht="20.100000000000001" customHeight="1" thickBot="1" x14ac:dyDescent="0.25">
      <c r="B51" s="4" t="s">
        <v>37</v>
      </c>
      <c r="C51" s="6">
        <f>C47/(C46+C47)</f>
        <v>0.96800248524386456</v>
      </c>
      <c r="D51" s="6">
        <f t="shared" ref="D51" si="4">D47/(D46+D47)</f>
        <v>0.95437262357414454</v>
      </c>
      <c r="E51" s="6">
        <f t="shared" si="3"/>
        <v>-1.4080399459187661E-2</v>
      </c>
    </row>
    <row r="57" spans="2:5" ht="42.75" customHeight="1" thickBot="1" x14ac:dyDescent="0.25">
      <c r="C57" s="8">
        <v>2024</v>
      </c>
      <c r="D57" s="8">
        <v>2025</v>
      </c>
      <c r="E57" s="8" t="s">
        <v>99</v>
      </c>
    </row>
    <row r="58" spans="2:5" ht="20.100000000000001" customHeight="1" thickBot="1" x14ac:dyDescent="0.25">
      <c r="B58" s="4" t="s">
        <v>38</v>
      </c>
      <c r="C58" s="5">
        <v>1917</v>
      </c>
      <c r="D58" s="5">
        <v>1979</v>
      </c>
      <c r="E58" s="6">
        <f>IF(C58&gt;0,(D58-C58)/C58,"-")</f>
        <v>3.2342201356285863E-2</v>
      </c>
    </row>
    <row r="59" spans="2:5" ht="20.100000000000001" customHeight="1" thickBot="1" x14ac:dyDescent="0.25">
      <c r="B59" s="4" t="s">
        <v>41</v>
      </c>
      <c r="C59" s="5">
        <v>1185</v>
      </c>
      <c r="D59" s="5">
        <v>1281</v>
      </c>
      <c r="E59" s="6">
        <f t="shared" ref="E59:E63" si="5">IF(C59&gt;0,(D59-C59)/C59,"-")</f>
        <v>8.1012658227848103E-2</v>
      </c>
    </row>
    <row r="60" spans="2:5" ht="20.100000000000001" customHeight="1" thickBot="1" x14ac:dyDescent="0.25">
      <c r="B60" s="4" t="s">
        <v>42</v>
      </c>
      <c r="C60" s="5">
        <v>688</v>
      </c>
      <c r="D60" s="5">
        <v>639</v>
      </c>
      <c r="E60" s="6">
        <f t="shared" si="5"/>
        <v>-7.1220930232558141E-2</v>
      </c>
    </row>
    <row r="61" spans="2:5" ht="20.100000000000001" customHeight="1" collapsed="1" thickBot="1" x14ac:dyDescent="0.25">
      <c r="B61" s="4" t="s">
        <v>98</v>
      </c>
      <c r="C61" s="6">
        <f>(C59+C60)/C58</f>
        <v>0.97704747000521652</v>
      </c>
      <c r="D61" s="6">
        <f>(D59+D60)/D58</f>
        <v>0.97018696311268315</v>
      </c>
      <c r="E61" s="6">
        <f t="shared" si="5"/>
        <v>-7.0216720304252366E-3</v>
      </c>
    </row>
    <row r="62" spans="2:5" ht="20.100000000000001" customHeight="1" thickBot="1" x14ac:dyDescent="0.25">
      <c r="B62" s="4" t="s">
        <v>39</v>
      </c>
      <c r="C62" s="6">
        <v>0.97290640394088668</v>
      </c>
      <c r="D62" s="6">
        <v>0.96752265861027187</v>
      </c>
      <c r="E62" s="6">
        <f t="shared" si="5"/>
        <v>-5.5336724157711709E-3</v>
      </c>
    </row>
    <row r="63" spans="2:5" ht="20.100000000000001" customHeight="1" thickBot="1" x14ac:dyDescent="0.25">
      <c r="B63" s="4" t="s">
        <v>40</v>
      </c>
      <c r="C63" s="6">
        <v>0.98426323319027187</v>
      </c>
      <c r="D63" s="6">
        <v>0.97557251908396947</v>
      </c>
      <c r="E63" s="6">
        <f t="shared" si="5"/>
        <v>-8.8296644771880487E-3</v>
      </c>
    </row>
    <row r="64" spans="2:5" ht="15" thickBot="1" x14ac:dyDescent="0.25">
      <c r="E64" s="6"/>
    </row>
    <row r="69" spans="2:5" ht="42.75" customHeight="1" thickBot="1" x14ac:dyDescent="0.25">
      <c r="C69" s="8">
        <v>2024</v>
      </c>
      <c r="D69" s="8">
        <v>2025</v>
      </c>
      <c r="E69" s="8" t="s">
        <v>99</v>
      </c>
    </row>
    <row r="70" spans="2:5" ht="20.100000000000001" customHeight="1" thickBot="1" x14ac:dyDescent="0.25">
      <c r="B70" s="4" t="s">
        <v>44</v>
      </c>
      <c r="C70" s="5">
        <v>8230</v>
      </c>
      <c r="D70" s="5">
        <v>7831</v>
      </c>
      <c r="E70" s="6">
        <f>IF(C70&gt;0,(D70-C70)/C70,"-")</f>
        <v>-4.8481166464155526E-2</v>
      </c>
    </row>
    <row r="71" spans="2:5" ht="20.100000000000001" customHeight="1" thickBot="1" x14ac:dyDescent="0.25">
      <c r="B71" s="4" t="s">
        <v>45</v>
      </c>
      <c r="C71" s="5">
        <v>3264</v>
      </c>
      <c r="D71" s="5">
        <v>3209</v>
      </c>
      <c r="E71" s="6">
        <f t="shared" ref="E71:E77" si="6">IF(C71&gt;0,(D71-C71)/C71,"-")</f>
        <v>-1.685049019607843E-2</v>
      </c>
    </row>
    <row r="72" spans="2:5" ht="20.100000000000001" customHeight="1" thickBot="1" x14ac:dyDescent="0.25">
      <c r="B72" s="4" t="s">
        <v>43</v>
      </c>
      <c r="C72" s="5">
        <v>33</v>
      </c>
      <c r="D72" s="5">
        <v>30</v>
      </c>
      <c r="E72" s="6">
        <f t="shared" si="6"/>
        <v>-9.0909090909090912E-2</v>
      </c>
    </row>
    <row r="73" spans="2:5" ht="20.100000000000001" customHeight="1" thickBot="1" x14ac:dyDescent="0.25">
      <c r="B73" s="4" t="s">
        <v>46</v>
      </c>
      <c r="C73" s="5">
        <v>3647</v>
      </c>
      <c r="D73" s="5">
        <v>3292</v>
      </c>
      <c r="E73" s="6">
        <f t="shared" si="6"/>
        <v>-9.7340279681930347E-2</v>
      </c>
    </row>
    <row r="74" spans="2:5" ht="20.100000000000001" customHeight="1" thickBot="1" x14ac:dyDescent="0.25">
      <c r="B74" s="4" t="s">
        <v>47</v>
      </c>
      <c r="C74" s="5">
        <v>960</v>
      </c>
      <c r="D74" s="5">
        <v>1008</v>
      </c>
      <c r="E74" s="6">
        <f t="shared" si="6"/>
        <v>0.05</v>
      </c>
    </row>
    <row r="75" spans="2:5" ht="20.100000000000001" customHeight="1" thickBot="1" x14ac:dyDescent="0.25">
      <c r="B75" s="4" t="s">
        <v>48</v>
      </c>
      <c r="C75" s="5">
        <v>325</v>
      </c>
      <c r="D75" s="5">
        <v>286</v>
      </c>
      <c r="E75" s="6">
        <f t="shared" si="6"/>
        <v>-0.12</v>
      </c>
    </row>
    <row r="76" spans="2:5" ht="20.100000000000001" customHeight="1" thickBot="1" x14ac:dyDescent="0.25">
      <c r="B76" s="4" t="s">
        <v>49</v>
      </c>
      <c r="C76" s="5">
        <v>0</v>
      </c>
      <c r="D76" s="5">
        <v>0</v>
      </c>
      <c r="E76" s="6" t="str">
        <f t="shared" si="6"/>
        <v>-</v>
      </c>
    </row>
    <row r="77" spans="2:5" ht="20.100000000000001" customHeight="1" thickBot="1" x14ac:dyDescent="0.25">
      <c r="B77" s="4" t="s">
        <v>50</v>
      </c>
      <c r="C77" s="5">
        <v>1</v>
      </c>
      <c r="D77" s="5">
        <v>6</v>
      </c>
      <c r="E77" s="6">
        <f t="shared" si="6"/>
        <v>5</v>
      </c>
    </row>
    <row r="89" spans="2:5" ht="42.75" customHeight="1" thickBot="1" x14ac:dyDescent="0.25">
      <c r="C89" s="8">
        <v>2024</v>
      </c>
      <c r="D89" s="8">
        <v>2025</v>
      </c>
      <c r="E89" s="8" t="s">
        <v>99</v>
      </c>
    </row>
    <row r="90" spans="2:5" ht="29.25" thickBot="1" x14ac:dyDescent="0.25">
      <c r="B90" s="4" t="s">
        <v>51</v>
      </c>
      <c r="C90" s="5">
        <v>350</v>
      </c>
      <c r="D90" s="5">
        <v>379</v>
      </c>
      <c r="E90" s="6">
        <f>IF(C90&gt;0,(D90-C90)/C90,"-")</f>
        <v>8.2857142857142851E-2</v>
      </c>
    </row>
    <row r="91" spans="2:5" ht="29.25" thickBot="1" x14ac:dyDescent="0.25">
      <c r="B91" s="4" t="s">
        <v>52</v>
      </c>
      <c r="C91" s="5">
        <v>97</v>
      </c>
      <c r="D91" s="5">
        <v>108</v>
      </c>
      <c r="E91" s="6">
        <f t="shared" ref="E91:E93" si="7">IF(C91&gt;0,(D91-C91)/C91,"-")</f>
        <v>0.1134020618556701</v>
      </c>
    </row>
    <row r="92" spans="2:5" ht="29.25" customHeight="1" thickBot="1" x14ac:dyDescent="0.25">
      <c r="B92" s="4" t="s">
        <v>53</v>
      </c>
      <c r="C92" s="5">
        <v>145</v>
      </c>
      <c r="D92" s="5">
        <v>143</v>
      </c>
      <c r="E92" s="6">
        <f t="shared" si="7"/>
        <v>-1.3793103448275862E-2</v>
      </c>
    </row>
    <row r="93" spans="2:5" ht="29.25" customHeight="1" thickBot="1" x14ac:dyDescent="0.25">
      <c r="B93" s="4" t="s">
        <v>54</v>
      </c>
      <c r="C93" s="6">
        <f>(C90+C91)/(C90+C91+C92)</f>
        <v>0.75506756756756754</v>
      </c>
      <c r="D93" s="6">
        <f>(D90+D91)/(D90+D91+D92)</f>
        <v>0.77301587301587305</v>
      </c>
      <c r="E93" s="6">
        <f t="shared" si="7"/>
        <v>2.3770462696637264E-2</v>
      </c>
    </row>
    <row r="99" spans="2:5" ht="42.75" customHeight="1" thickBot="1" x14ac:dyDescent="0.25">
      <c r="C99" s="8">
        <v>2024</v>
      </c>
      <c r="D99" s="8">
        <v>2025</v>
      </c>
      <c r="E99" s="8" t="s">
        <v>99</v>
      </c>
    </row>
    <row r="100" spans="2:5" ht="20.100000000000001" customHeight="1" thickBot="1" x14ac:dyDescent="0.25">
      <c r="B100" s="4" t="s">
        <v>38</v>
      </c>
      <c r="C100" s="5">
        <v>601</v>
      </c>
      <c r="D100" s="5">
        <v>631</v>
      </c>
      <c r="E100" s="6">
        <f>IF(C100&gt;0,(D100-C100)/C100,"-")</f>
        <v>4.9916805324459232E-2</v>
      </c>
    </row>
    <row r="101" spans="2:5" ht="20.100000000000001" customHeight="1" thickBot="1" x14ac:dyDescent="0.25">
      <c r="B101" s="4" t="s">
        <v>41</v>
      </c>
      <c r="C101" s="5">
        <v>249</v>
      </c>
      <c r="D101" s="5">
        <v>213</v>
      </c>
      <c r="E101" s="6">
        <f t="shared" ref="E101:E105" si="8">IF(C101&gt;0,(D101-C101)/C101,"-")</f>
        <v>-0.14457831325301204</v>
      </c>
    </row>
    <row r="102" spans="2:5" ht="20.100000000000001" customHeight="1" thickBot="1" x14ac:dyDescent="0.25">
      <c r="B102" s="4" t="s">
        <v>42</v>
      </c>
      <c r="C102" s="5">
        <v>198</v>
      </c>
      <c r="D102" s="5">
        <v>274</v>
      </c>
      <c r="E102" s="6">
        <f t="shared" si="8"/>
        <v>0.38383838383838381</v>
      </c>
    </row>
    <row r="103" spans="2:5" ht="20.100000000000001" customHeight="1" thickBot="1" x14ac:dyDescent="0.25">
      <c r="B103" s="4" t="s">
        <v>98</v>
      </c>
      <c r="C103" s="6">
        <f>(C101+C102)/C100</f>
        <v>0.7437603993344426</v>
      </c>
      <c r="D103" s="6">
        <f>(D101+D102)/D100</f>
        <v>0.77179080824088753</v>
      </c>
      <c r="E103" s="6">
        <f t="shared" si="8"/>
        <v>3.7687417791439373E-2</v>
      </c>
    </row>
    <row r="104" spans="2:5" ht="20.100000000000001" customHeight="1" thickBot="1" x14ac:dyDescent="0.25">
      <c r="B104" s="4" t="s">
        <v>39</v>
      </c>
      <c r="C104" s="6">
        <v>0.70338983050847459</v>
      </c>
      <c r="D104" s="6">
        <v>0.70297029702970293</v>
      </c>
      <c r="E104" s="6">
        <f t="shared" si="8"/>
        <v>-5.9644518668742152E-4</v>
      </c>
    </row>
    <row r="105" spans="2:5" ht="20.100000000000001" customHeight="1" thickBot="1" x14ac:dyDescent="0.25">
      <c r="B105" s="4" t="s">
        <v>40</v>
      </c>
      <c r="C105" s="6">
        <v>0.80161943319838058</v>
      </c>
      <c r="D105" s="6">
        <v>0.83536585365853655</v>
      </c>
      <c r="E105" s="6">
        <f t="shared" si="8"/>
        <v>4.2097807341709717E-2</v>
      </c>
    </row>
    <row r="111" spans="2:5" ht="42.75" customHeight="1" thickBot="1" x14ac:dyDescent="0.25">
      <c r="C111" s="8">
        <v>2024</v>
      </c>
      <c r="D111" s="8">
        <v>2025</v>
      </c>
      <c r="E111" s="8" t="s">
        <v>99</v>
      </c>
    </row>
    <row r="112" spans="2:5" ht="15" thickBot="1" x14ac:dyDescent="0.25">
      <c r="B112" s="4" t="s">
        <v>55</v>
      </c>
      <c r="C112" s="5">
        <v>711</v>
      </c>
      <c r="D112" s="5">
        <v>723</v>
      </c>
      <c r="E112" s="6">
        <f>IF(C112&gt;0,(D112-C112)/C112,"-")</f>
        <v>1.6877637130801686E-2</v>
      </c>
    </row>
    <row r="113" spans="2:14" ht="15" thickBot="1" x14ac:dyDescent="0.25">
      <c r="B113" s="4" t="s">
        <v>56</v>
      </c>
      <c r="C113" s="5">
        <v>345</v>
      </c>
      <c r="D113" s="5">
        <v>301</v>
      </c>
      <c r="E113" s="6">
        <f t="shared" ref="E113:E114" si="9">IF(C113&gt;0,(D113-C113)/C113,"-")</f>
        <v>-0.12753623188405797</v>
      </c>
    </row>
    <row r="114" spans="2:14" ht="15" thickBot="1" x14ac:dyDescent="0.25">
      <c r="B114" s="4" t="s">
        <v>57</v>
      </c>
      <c r="C114" s="5">
        <v>366</v>
      </c>
      <c r="D114" s="5">
        <v>422</v>
      </c>
      <c r="E114" s="6">
        <f t="shared" si="9"/>
        <v>0.15300546448087432</v>
      </c>
    </row>
    <row r="126" spans="2:14" ht="26.25" customHeight="1" thickBot="1" x14ac:dyDescent="0.25">
      <c r="C126" s="27">
        <v>2024</v>
      </c>
      <c r="D126" s="28"/>
      <c r="E126" s="28"/>
      <c r="F126" s="29"/>
      <c r="G126" s="27">
        <v>2025</v>
      </c>
      <c r="H126" s="28"/>
      <c r="I126" s="28"/>
      <c r="J126" s="29"/>
      <c r="K126" s="30" t="s">
        <v>58</v>
      </c>
      <c r="L126" s="31"/>
      <c r="M126" s="31"/>
      <c r="N126" s="31"/>
    </row>
    <row r="127" spans="2:14" ht="29.25" customHeight="1" thickBot="1" x14ac:dyDescent="0.25">
      <c r="C127" s="11" t="s">
        <v>59</v>
      </c>
      <c r="D127" s="12" t="s">
        <v>60</v>
      </c>
      <c r="E127" s="12" t="s">
        <v>61</v>
      </c>
      <c r="F127" s="12" t="s">
        <v>62</v>
      </c>
      <c r="G127" s="11" t="s">
        <v>59</v>
      </c>
      <c r="H127" s="12" t="s">
        <v>60</v>
      </c>
      <c r="I127" s="12" t="s">
        <v>61</v>
      </c>
      <c r="J127" s="12" t="s">
        <v>62</v>
      </c>
      <c r="K127" s="11" t="s">
        <v>59</v>
      </c>
      <c r="L127" s="12" t="s">
        <v>60</v>
      </c>
      <c r="M127" s="12" t="s">
        <v>61</v>
      </c>
      <c r="N127" s="12" t="s">
        <v>62</v>
      </c>
    </row>
    <row r="128" spans="2:14" ht="15" thickBot="1" x14ac:dyDescent="0.25">
      <c r="B128" s="4" t="s">
        <v>63</v>
      </c>
      <c r="C128" s="10">
        <v>16</v>
      </c>
      <c r="D128" s="10">
        <v>1</v>
      </c>
      <c r="E128" s="10">
        <v>0</v>
      </c>
      <c r="F128" s="10">
        <v>17</v>
      </c>
      <c r="G128" s="10">
        <v>9</v>
      </c>
      <c r="H128" s="10">
        <v>2</v>
      </c>
      <c r="I128" s="10">
        <v>1</v>
      </c>
      <c r="J128" s="10">
        <v>12</v>
      </c>
      <c r="K128" s="6">
        <f>IF(C128=0,"-",(G128-C128)/C128)</f>
        <v>-0.4375</v>
      </c>
      <c r="L128" s="6">
        <f t="shared" ref="L128:N133" si="10">IF(D128=0,"-",(H128-D128)/D128)</f>
        <v>1</v>
      </c>
      <c r="M128" s="6" t="str">
        <f t="shared" si="10"/>
        <v>-</v>
      </c>
      <c r="N128" s="6">
        <f t="shared" si="10"/>
        <v>-0.29411764705882354</v>
      </c>
    </row>
    <row r="129" spans="2:14" ht="15" thickBot="1" x14ac:dyDescent="0.25">
      <c r="B129" s="4" t="s">
        <v>64</v>
      </c>
      <c r="C129" s="10">
        <v>1</v>
      </c>
      <c r="D129" s="10">
        <v>0</v>
      </c>
      <c r="E129" s="10">
        <v>0</v>
      </c>
      <c r="F129" s="10">
        <v>1</v>
      </c>
      <c r="G129" s="10">
        <v>0</v>
      </c>
      <c r="H129" s="10">
        <v>0</v>
      </c>
      <c r="I129" s="10">
        <v>0</v>
      </c>
      <c r="J129" s="10">
        <v>0</v>
      </c>
      <c r="K129" s="6">
        <f t="shared" ref="K129:K133" si="11">IF(C129=0,"-",(G129-C129)/C129)</f>
        <v>-1</v>
      </c>
      <c r="L129" s="6" t="str">
        <f t="shared" si="10"/>
        <v>-</v>
      </c>
      <c r="M129" s="6" t="str">
        <f t="shared" si="10"/>
        <v>-</v>
      </c>
      <c r="N129" s="6">
        <f t="shared" si="10"/>
        <v>-1</v>
      </c>
    </row>
    <row r="130" spans="2:14" ht="15" thickBot="1" x14ac:dyDescent="0.25">
      <c r="B130" s="4" t="s">
        <v>65</v>
      </c>
      <c r="C130" s="10">
        <v>0</v>
      </c>
      <c r="D130" s="10">
        <v>0</v>
      </c>
      <c r="E130" s="10">
        <v>0</v>
      </c>
      <c r="F130" s="10">
        <v>0</v>
      </c>
      <c r="G130" s="10">
        <v>1</v>
      </c>
      <c r="H130" s="10">
        <v>0</v>
      </c>
      <c r="I130" s="10">
        <v>0</v>
      </c>
      <c r="J130" s="10">
        <v>1</v>
      </c>
      <c r="K130" s="6" t="str">
        <f t="shared" si="11"/>
        <v>-</v>
      </c>
      <c r="L130" s="6" t="str">
        <f t="shared" si="10"/>
        <v>-</v>
      </c>
      <c r="M130" s="6" t="str">
        <f t="shared" si="10"/>
        <v>-</v>
      </c>
      <c r="N130" s="6" t="str">
        <f t="shared" si="10"/>
        <v>-</v>
      </c>
    </row>
    <row r="131" spans="2:14" ht="15" thickBot="1" x14ac:dyDescent="0.25">
      <c r="B131" s="7" t="s">
        <v>66</v>
      </c>
      <c r="C131" s="10">
        <v>0</v>
      </c>
      <c r="D131" s="10">
        <v>0</v>
      </c>
      <c r="E131" s="10">
        <v>0</v>
      </c>
      <c r="F131" s="10">
        <v>0</v>
      </c>
      <c r="G131" s="10">
        <v>4</v>
      </c>
      <c r="H131" s="10">
        <v>0</v>
      </c>
      <c r="I131" s="10">
        <v>0</v>
      </c>
      <c r="J131" s="10">
        <v>4</v>
      </c>
      <c r="K131" s="6" t="str">
        <f t="shared" si="11"/>
        <v>-</v>
      </c>
      <c r="L131" s="6" t="str">
        <f t="shared" si="10"/>
        <v>-</v>
      </c>
      <c r="M131" s="6" t="str">
        <f t="shared" si="10"/>
        <v>-</v>
      </c>
      <c r="N131" s="6" t="str">
        <f t="shared" si="10"/>
        <v>-</v>
      </c>
    </row>
    <row r="132" spans="2:14" ht="15" thickBot="1" x14ac:dyDescent="0.25">
      <c r="B132" s="4" t="s">
        <v>67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6" t="str">
        <f t="shared" si="11"/>
        <v>-</v>
      </c>
      <c r="L132" s="6" t="str">
        <f t="shared" si="10"/>
        <v>-</v>
      </c>
      <c r="M132" s="6" t="str">
        <f t="shared" si="10"/>
        <v>-</v>
      </c>
      <c r="N132" s="6" t="str">
        <f t="shared" si="10"/>
        <v>-</v>
      </c>
    </row>
    <row r="133" spans="2:14" ht="15" thickBot="1" x14ac:dyDescent="0.25">
      <c r="B133" s="4" t="s">
        <v>68</v>
      </c>
      <c r="C133" s="10">
        <v>17</v>
      </c>
      <c r="D133" s="10">
        <v>1</v>
      </c>
      <c r="E133" s="10">
        <v>0</v>
      </c>
      <c r="F133" s="10">
        <v>18</v>
      </c>
      <c r="G133" s="10">
        <v>14</v>
      </c>
      <c r="H133" s="10">
        <v>2</v>
      </c>
      <c r="I133" s="10">
        <v>1</v>
      </c>
      <c r="J133" s="10">
        <v>17</v>
      </c>
      <c r="K133" s="6">
        <f t="shared" si="11"/>
        <v>-0.17647058823529413</v>
      </c>
      <c r="L133" s="6">
        <f t="shared" si="10"/>
        <v>1</v>
      </c>
      <c r="M133" s="6" t="str">
        <f t="shared" si="10"/>
        <v>-</v>
      </c>
      <c r="N133" s="6">
        <f t="shared" si="10"/>
        <v>-5.5555555555555552E-2</v>
      </c>
    </row>
    <row r="134" spans="2:14" ht="15" thickBot="1" x14ac:dyDescent="0.25">
      <c r="B134" s="4" t="s">
        <v>36</v>
      </c>
      <c r="C134" s="6">
        <f>IF(C128=0,"-",C128/(C128+C129))</f>
        <v>0.94117647058823528</v>
      </c>
      <c r="D134" s="6">
        <f>IF(D128=0,"-",D128/(D128+D129))</f>
        <v>1</v>
      </c>
      <c r="E134" s="6" t="str">
        <f t="shared" ref="E134:J134" si="12">IF(E128=0,"-",E128/(E128+E129))</f>
        <v>-</v>
      </c>
      <c r="F134" s="6">
        <f t="shared" si="12"/>
        <v>0.94444444444444442</v>
      </c>
      <c r="G134" s="6">
        <f t="shared" si="12"/>
        <v>1</v>
      </c>
      <c r="H134" s="6">
        <f t="shared" si="12"/>
        <v>1</v>
      </c>
      <c r="I134" s="6">
        <f t="shared" si="12"/>
        <v>1</v>
      </c>
      <c r="J134" s="6">
        <f t="shared" si="12"/>
        <v>1</v>
      </c>
      <c r="K134" s="6">
        <f>IF(OR(C134="-",G134="-"),"-",(G134-C134)/C134)</f>
        <v>6.2500000000000014E-2</v>
      </c>
      <c r="L134" s="6">
        <f t="shared" ref="L134:N135" si="13">IF(OR(D134="-",H134="-"),"-",(H134-D134)/D134)</f>
        <v>0</v>
      </c>
      <c r="M134" s="6" t="str">
        <f t="shared" si="13"/>
        <v>-</v>
      </c>
      <c r="N134" s="6">
        <f t="shared" si="13"/>
        <v>5.8823529411764733E-2</v>
      </c>
    </row>
    <row r="135" spans="2:14" ht="15" thickBot="1" x14ac:dyDescent="0.25">
      <c r="B135" s="4" t="s">
        <v>37</v>
      </c>
      <c r="C135" s="6" t="str">
        <f>IF(C131=0,"-",C131/(C130+C131))</f>
        <v>-</v>
      </c>
      <c r="D135" s="6" t="str">
        <f t="shared" ref="D135:J135" si="14">IF(D131=0,"-",D131/(D130+D131))</f>
        <v>-</v>
      </c>
      <c r="E135" s="6" t="str">
        <f t="shared" si="14"/>
        <v>-</v>
      </c>
      <c r="F135" s="6" t="str">
        <f t="shared" si="14"/>
        <v>-</v>
      </c>
      <c r="G135" s="6">
        <f t="shared" si="14"/>
        <v>0.8</v>
      </c>
      <c r="H135" s="6" t="str">
        <f t="shared" si="14"/>
        <v>-</v>
      </c>
      <c r="I135" s="6" t="str">
        <f t="shared" si="14"/>
        <v>-</v>
      </c>
      <c r="J135" s="6">
        <f t="shared" si="14"/>
        <v>0.8</v>
      </c>
      <c r="K135" s="6" t="str">
        <f>IF(OR(C135="-",G135="-"),"-",(G135-C135)/C135)</f>
        <v>-</v>
      </c>
      <c r="L135" s="6" t="str">
        <f t="shared" si="13"/>
        <v>-</v>
      </c>
      <c r="M135" s="6" t="str">
        <f t="shared" si="13"/>
        <v>-</v>
      </c>
      <c r="N135" s="6" t="str">
        <f t="shared" si="13"/>
        <v>-</v>
      </c>
    </row>
    <row r="136" spans="2:14" x14ac:dyDescent="0.2">
      <c r="C136" s="13"/>
    </row>
    <row r="137" spans="2:14" x14ac:dyDescent="0.2">
      <c r="C137" s="13"/>
      <c r="M137" s="14"/>
    </row>
    <row r="138" spans="2:14" x14ac:dyDescent="0.2">
      <c r="C138" s="13"/>
    </row>
    <row r="141" spans="2:14" ht="29.25" customHeight="1" thickBot="1" x14ac:dyDescent="0.25">
      <c r="C141" s="27">
        <v>2024</v>
      </c>
      <c r="D141" s="28"/>
      <c r="E141" s="28"/>
      <c r="F141" s="29"/>
      <c r="G141" s="27">
        <v>2025</v>
      </c>
      <c r="H141" s="28"/>
      <c r="I141" s="28"/>
      <c r="J141" s="29"/>
      <c r="K141" s="30" t="s">
        <v>58</v>
      </c>
      <c r="L141" s="31"/>
      <c r="M141" s="31"/>
      <c r="N141" s="31"/>
    </row>
    <row r="142" spans="2:14" ht="57.75" customHeight="1" thickBot="1" x14ac:dyDescent="0.25">
      <c r="C142" s="12" t="s">
        <v>60</v>
      </c>
      <c r="D142" s="12" t="s">
        <v>70</v>
      </c>
      <c r="E142" s="12" t="s">
        <v>69</v>
      </c>
      <c r="F142" s="12" t="s">
        <v>62</v>
      </c>
      <c r="G142" s="12" t="s">
        <v>60</v>
      </c>
      <c r="H142" s="12" t="s">
        <v>70</v>
      </c>
      <c r="I142" s="12" t="s">
        <v>69</v>
      </c>
      <c r="J142" s="12" t="s">
        <v>62</v>
      </c>
      <c r="K142" s="12" t="s">
        <v>60</v>
      </c>
      <c r="L142" s="12" t="s">
        <v>70</v>
      </c>
      <c r="M142" s="12" t="s">
        <v>69</v>
      </c>
      <c r="N142" s="12" t="s">
        <v>62</v>
      </c>
    </row>
    <row r="143" spans="2:14" ht="15" thickBot="1" x14ac:dyDescent="0.25">
      <c r="B143" s="4" t="s">
        <v>71</v>
      </c>
      <c r="C143" s="10">
        <v>11</v>
      </c>
      <c r="D143" s="10">
        <v>0</v>
      </c>
      <c r="E143" s="10">
        <v>0</v>
      </c>
      <c r="F143" s="10">
        <v>11</v>
      </c>
      <c r="G143" s="10">
        <v>13</v>
      </c>
      <c r="H143" s="10">
        <v>0</v>
      </c>
      <c r="I143" s="10">
        <v>0</v>
      </c>
      <c r="J143" s="10">
        <v>13</v>
      </c>
      <c r="K143" s="6">
        <f>IF(C143=0,"-",(G143-C143)/C143)</f>
        <v>0.18181818181818182</v>
      </c>
      <c r="L143" s="6" t="str">
        <f t="shared" ref="L143:N147" si="15">IF(D143=0,"-",(H143-D143)/D143)</f>
        <v>-</v>
      </c>
      <c r="M143" s="6" t="str">
        <f t="shared" si="15"/>
        <v>-</v>
      </c>
      <c r="N143" s="6">
        <f t="shared" si="15"/>
        <v>0.18181818181818182</v>
      </c>
    </row>
    <row r="144" spans="2:14" ht="15" thickBot="1" x14ac:dyDescent="0.25">
      <c r="B144" s="4" t="s">
        <v>72</v>
      </c>
      <c r="C144" s="10">
        <v>11</v>
      </c>
      <c r="D144" s="10">
        <v>0</v>
      </c>
      <c r="E144" s="10">
        <v>0</v>
      </c>
      <c r="F144" s="10">
        <v>11</v>
      </c>
      <c r="G144" s="10">
        <v>19</v>
      </c>
      <c r="H144" s="10">
        <v>0</v>
      </c>
      <c r="I144" s="10">
        <v>2</v>
      </c>
      <c r="J144" s="10">
        <v>21</v>
      </c>
      <c r="K144" s="6">
        <f t="shared" ref="K144:K147" si="16">IF(C144=0,"-",(G144-C144)/C144)</f>
        <v>0.72727272727272729</v>
      </c>
      <c r="L144" s="6" t="str">
        <f t="shared" si="15"/>
        <v>-</v>
      </c>
      <c r="M144" s="6" t="str">
        <f t="shared" si="15"/>
        <v>-</v>
      </c>
      <c r="N144" s="6">
        <f t="shared" si="15"/>
        <v>0.90909090909090906</v>
      </c>
    </row>
    <row r="145" spans="2:14" ht="15" thickBot="1" x14ac:dyDescent="0.25">
      <c r="B145" s="4" t="s">
        <v>73</v>
      </c>
      <c r="C145" s="10">
        <v>85</v>
      </c>
      <c r="D145" s="10">
        <v>0</v>
      </c>
      <c r="E145" s="10">
        <v>8</v>
      </c>
      <c r="F145" s="10">
        <v>93</v>
      </c>
      <c r="G145" s="10">
        <v>69</v>
      </c>
      <c r="H145" s="10">
        <v>0</v>
      </c>
      <c r="I145" s="10">
        <v>4</v>
      </c>
      <c r="J145" s="10">
        <v>73</v>
      </c>
      <c r="K145" s="6">
        <f t="shared" si="16"/>
        <v>-0.18823529411764706</v>
      </c>
      <c r="L145" s="6" t="str">
        <f t="shared" si="15"/>
        <v>-</v>
      </c>
      <c r="M145" s="6">
        <f t="shared" si="15"/>
        <v>-0.5</v>
      </c>
      <c r="N145" s="6">
        <f t="shared" si="15"/>
        <v>-0.21505376344086022</v>
      </c>
    </row>
    <row r="146" spans="2:14" ht="15" thickBot="1" x14ac:dyDescent="0.25">
      <c r="B146" s="4" t="s">
        <v>74</v>
      </c>
      <c r="C146" s="10">
        <v>26</v>
      </c>
      <c r="D146" s="10">
        <v>0</v>
      </c>
      <c r="E146" s="10">
        <v>0</v>
      </c>
      <c r="F146" s="10">
        <v>26</v>
      </c>
      <c r="G146" s="10">
        <v>26</v>
      </c>
      <c r="H146" s="10">
        <v>0</v>
      </c>
      <c r="I146" s="10">
        <v>7</v>
      </c>
      <c r="J146" s="10">
        <v>33</v>
      </c>
      <c r="K146" s="6">
        <f t="shared" si="16"/>
        <v>0</v>
      </c>
      <c r="L146" s="6" t="str">
        <f t="shared" si="15"/>
        <v>-</v>
      </c>
      <c r="M146" s="6" t="str">
        <f t="shared" si="15"/>
        <v>-</v>
      </c>
      <c r="N146" s="6">
        <f t="shared" si="15"/>
        <v>0.26923076923076922</v>
      </c>
    </row>
    <row r="147" spans="2:14" ht="15" thickBot="1" x14ac:dyDescent="0.25">
      <c r="B147" s="4" t="s">
        <v>75</v>
      </c>
      <c r="C147" s="10">
        <v>0</v>
      </c>
      <c r="D147" s="10">
        <v>0</v>
      </c>
      <c r="E147" s="10">
        <v>0</v>
      </c>
      <c r="F147" s="10">
        <v>0</v>
      </c>
      <c r="G147" s="10">
        <v>1</v>
      </c>
      <c r="H147" s="10">
        <v>0</v>
      </c>
      <c r="I147" s="10">
        <v>0</v>
      </c>
      <c r="J147" s="10">
        <v>1</v>
      </c>
      <c r="K147" s="6" t="str">
        <f t="shared" si="16"/>
        <v>-</v>
      </c>
      <c r="L147" s="6" t="str">
        <f t="shared" si="15"/>
        <v>-</v>
      </c>
      <c r="M147" s="6" t="str">
        <f t="shared" si="15"/>
        <v>-</v>
      </c>
      <c r="N147" s="6" t="str">
        <f t="shared" si="15"/>
        <v>-</v>
      </c>
    </row>
    <row r="148" spans="2:14" ht="15" thickBot="1" x14ac:dyDescent="0.25">
      <c r="B148" s="7" t="s">
        <v>68</v>
      </c>
      <c r="C148" s="10">
        <v>133</v>
      </c>
      <c r="D148" s="10">
        <v>0</v>
      </c>
      <c r="E148" s="10">
        <v>8</v>
      </c>
      <c r="F148" s="10">
        <v>141</v>
      </c>
      <c r="G148" s="10">
        <v>128</v>
      </c>
      <c r="H148" s="10">
        <v>0</v>
      </c>
      <c r="I148" s="10">
        <v>13</v>
      </c>
      <c r="J148" s="10">
        <v>141</v>
      </c>
      <c r="K148" s="6">
        <f t="shared" ref="K148" si="17">IF(C148=0,"-",(G148-C148)/C148)</f>
        <v>-3.7593984962406013E-2</v>
      </c>
      <c r="L148" s="6" t="str">
        <f t="shared" ref="L148" si="18">IF(D148=0,"-",(H148-D148)/D148)</f>
        <v>-</v>
      </c>
      <c r="M148" s="6">
        <f t="shared" ref="M148" si="19">IF(E148=0,"-",(I148-E148)/E148)</f>
        <v>0.625</v>
      </c>
      <c r="N148" s="6">
        <f t="shared" ref="N148" si="20">IF(F148=0,"-",(J148-F148)/F148)</f>
        <v>0</v>
      </c>
    </row>
    <row r="149" spans="2:14" ht="29.25" thickBot="1" x14ac:dyDescent="0.25">
      <c r="B149" s="7" t="s">
        <v>76</v>
      </c>
      <c r="C149" s="6">
        <f t="shared" ref="C149:J150" si="21">IF(C143=0,"-",(C143/(C143+C145)))</f>
        <v>0.11458333333333333</v>
      </c>
      <c r="D149" s="6" t="str">
        <f t="shared" si="21"/>
        <v>-</v>
      </c>
      <c r="E149" s="6" t="str">
        <f t="shared" si="21"/>
        <v>-</v>
      </c>
      <c r="F149" s="6">
        <f t="shared" si="21"/>
        <v>0.10576923076923077</v>
      </c>
      <c r="G149" s="6">
        <f t="shared" si="21"/>
        <v>0.15853658536585366</v>
      </c>
      <c r="H149" s="6" t="str">
        <f t="shared" si="21"/>
        <v>-</v>
      </c>
      <c r="I149" s="6" t="str">
        <f t="shared" si="21"/>
        <v>-</v>
      </c>
      <c r="J149" s="6">
        <f t="shared" si="21"/>
        <v>0.15116279069767441</v>
      </c>
      <c r="K149" s="6">
        <f>IF(OR(C149="-",G149="-"),"-",(G149-C149)/C149)</f>
        <v>0.38359201773835927</v>
      </c>
      <c r="L149" s="6" t="str">
        <f t="shared" ref="L149:N150" si="22">IF(OR(D149="-",H149="-"),"-",(H149-D149)/D149)</f>
        <v>-</v>
      </c>
      <c r="M149" s="6" t="str">
        <f t="shared" si="22"/>
        <v>-</v>
      </c>
      <c r="N149" s="6">
        <f t="shared" si="22"/>
        <v>0.42917547568710351</v>
      </c>
    </row>
    <row r="150" spans="2:14" ht="29.25" thickBot="1" x14ac:dyDescent="0.25">
      <c r="B150" s="7" t="s">
        <v>77</v>
      </c>
      <c r="C150" s="6">
        <f t="shared" si="21"/>
        <v>0.29729729729729731</v>
      </c>
      <c r="D150" s="6" t="str">
        <f t="shared" si="21"/>
        <v>-</v>
      </c>
      <c r="E150" s="6" t="str">
        <f t="shared" si="21"/>
        <v>-</v>
      </c>
      <c r="F150" s="6">
        <f t="shared" si="21"/>
        <v>0.29729729729729731</v>
      </c>
      <c r="G150" s="6">
        <f t="shared" si="21"/>
        <v>0.42222222222222222</v>
      </c>
      <c r="H150" s="6" t="str">
        <f t="shared" si="21"/>
        <v>-</v>
      </c>
      <c r="I150" s="6">
        <f t="shared" si="21"/>
        <v>0.22222222222222221</v>
      </c>
      <c r="J150" s="6">
        <f t="shared" si="21"/>
        <v>0.3888888888888889</v>
      </c>
      <c r="K150" s="6">
        <f>IF(OR(C150="-",G150="-"),"-",(G150-C150)/C150)</f>
        <v>0.42020202020202013</v>
      </c>
      <c r="L150" s="6" t="str">
        <f t="shared" si="22"/>
        <v>-</v>
      </c>
      <c r="M150" s="6" t="str">
        <f t="shared" si="22"/>
        <v>-</v>
      </c>
      <c r="N150" s="6">
        <f t="shared" si="22"/>
        <v>0.30808080808080801</v>
      </c>
    </row>
    <row r="151" spans="2:14" ht="14.25" x14ac:dyDescent="0.2">
      <c r="B151" s="7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</row>
    <row r="154" spans="2:14" ht="14.25" x14ac:dyDescent="0.2">
      <c r="B154" s="7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</row>
    <row r="155" spans="2:14" ht="14.25" x14ac:dyDescent="0.2">
      <c r="B155" s="7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</row>
    <row r="156" spans="2:14" ht="29.25" customHeight="1" thickBot="1" x14ac:dyDescent="0.25">
      <c r="B156" s="7"/>
      <c r="C156" s="8">
        <v>2024</v>
      </c>
      <c r="D156" s="8">
        <v>2025</v>
      </c>
      <c r="E156" s="8" t="s">
        <v>99</v>
      </c>
    </row>
    <row r="157" spans="2:14" ht="15" thickBot="1" x14ac:dyDescent="0.25">
      <c r="B157" s="4" t="s">
        <v>94</v>
      </c>
      <c r="C157" s="19">
        <v>111</v>
      </c>
      <c r="D157" s="19">
        <v>95</v>
      </c>
      <c r="E157" s="18">
        <f>IF(C157=0,"-",(D157-C157)/C157)</f>
        <v>-0.14414414414414414</v>
      </c>
      <c r="F157" s="18"/>
      <c r="G157" s="18"/>
      <c r="H157" s="18"/>
      <c r="I157" s="18"/>
      <c r="J157" s="18"/>
      <c r="K157" s="18"/>
      <c r="L157" s="18"/>
      <c r="M157" s="18"/>
      <c r="N157" s="18"/>
    </row>
    <row r="158" spans="2:14" ht="15" thickBot="1" x14ac:dyDescent="0.25">
      <c r="B158" s="4" t="s">
        <v>95</v>
      </c>
      <c r="C158" s="19">
        <v>19</v>
      </c>
      <c r="D158" s="19">
        <v>28</v>
      </c>
      <c r="E158" s="18">
        <f t="shared" ref="E158:E159" si="23">IF(C158=0,"-",(D158-C158)/C158)</f>
        <v>0.47368421052631576</v>
      </c>
      <c r="F158" s="18"/>
      <c r="G158" s="18"/>
      <c r="H158" s="18"/>
      <c r="I158" s="18"/>
      <c r="J158" s="18"/>
      <c r="K158" s="18"/>
      <c r="L158" s="18"/>
      <c r="M158" s="18"/>
      <c r="N158" s="18"/>
    </row>
    <row r="159" spans="2:14" ht="15" thickBot="1" x14ac:dyDescent="0.25">
      <c r="B159" s="4" t="s">
        <v>96</v>
      </c>
      <c r="C159" s="19">
        <v>3</v>
      </c>
      <c r="D159" s="19">
        <v>4</v>
      </c>
      <c r="E159" s="18">
        <f t="shared" si="23"/>
        <v>0.33333333333333331</v>
      </c>
      <c r="F159" s="18"/>
      <c r="G159" s="18"/>
      <c r="H159" s="18"/>
      <c r="I159" s="18"/>
      <c r="J159" s="18"/>
      <c r="K159" s="18"/>
      <c r="L159" s="18"/>
      <c r="M159" s="18"/>
      <c r="N159" s="18"/>
    </row>
    <row r="160" spans="2:14" ht="15" thickBot="1" x14ac:dyDescent="0.25">
      <c r="B160" s="4" t="s">
        <v>97</v>
      </c>
      <c r="C160" s="18">
        <f>IF(C157=0,"-",C157/(C157+C158+C159))</f>
        <v>0.83458646616541354</v>
      </c>
      <c r="D160" s="18">
        <f>IF(D157=0,"-",D157/(D157+D158+D159))</f>
        <v>0.74803149606299213</v>
      </c>
      <c r="E160" s="18">
        <f>IF(OR(C160="-",D160="-"),"-",(D160-C160)/C160)</f>
        <v>-0.10371000922182025</v>
      </c>
      <c r="F160" s="18"/>
      <c r="G160" s="18"/>
      <c r="H160" s="18"/>
      <c r="I160" s="18"/>
      <c r="J160" s="18"/>
      <c r="K160" s="18"/>
      <c r="L160" s="18"/>
      <c r="M160" s="18"/>
      <c r="N160" s="18"/>
    </row>
    <row r="161" spans="2:14" ht="14.25" x14ac:dyDescent="0.2">
      <c r="B161" s="7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</row>
    <row r="162" spans="2:14" ht="14.25" x14ac:dyDescent="0.2">
      <c r="B162" s="7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</row>
    <row r="163" spans="2:14" ht="14.25" x14ac:dyDescent="0.2">
      <c r="B163" s="7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</row>
    <row r="165" spans="2:14" ht="42.75" customHeight="1" thickBot="1" x14ac:dyDescent="0.25">
      <c r="C165" s="8">
        <v>2024</v>
      </c>
      <c r="D165" s="8">
        <v>2025</v>
      </c>
      <c r="E165" s="8" t="s">
        <v>99</v>
      </c>
    </row>
    <row r="166" spans="2:14" ht="20.100000000000001" customHeight="1" thickBot="1" x14ac:dyDescent="0.25">
      <c r="B166" s="4" t="s">
        <v>38</v>
      </c>
      <c r="C166" s="5">
        <v>18</v>
      </c>
      <c r="D166" s="5">
        <v>12</v>
      </c>
      <c r="E166" s="6">
        <f>IF(C166=0,"-",(D166-C166)/C166)</f>
        <v>-0.33333333333333331</v>
      </c>
    </row>
    <row r="167" spans="2:14" ht="20.100000000000001" customHeight="1" thickBot="1" x14ac:dyDescent="0.25">
      <c r="B167" s="4" t="s">
        <v>41</v>
      </c>
      <c r="C167" s="5">
        <v>11</v>
      </c>
      <c r="D167" s="5">
        <v>4</v>
      </c>
      <c r="E167" s="6">
        <f t="shared" ref="E167:E168" si="24">IF(C167=0,"-",(D167-C167)/C167)</f>
        <v>-0.63636363636363635</v>
      </c>
    </row>
    <row r="168" spans="2:14" ht="20.100000000000001" customHeight="1" thickBot="1" x14ac:dyDescent="0.25">
      <c r="B168" s="4" t="s">
        <v>42</v>
      </c>
      <c r="C168" s="5">
        <v>6</v>
      </c>
      <c r="D168" s="5">
        <v>8</v>
      </c>
      <c r="E168" s="6">
        <f t="shared" si="24"/>
        <v>0.33333333333333331</v>
      </c>
    </row>
    <row r="169" spans="2:14" ht="20.100000000000001" customHeight="1" thickBot="1" x14ac:dyDescent="0.25">
      <c r="B169" s="4" t="s">
        <v>98</v>
      </c>
      <c r="C169" s="6">
        <f>IF(C166=0,"-",(C167+C168)/C166)</f>
        <v>0.94444444444444442</v>
      </c>
      <c r="D169" s="6">
        <f>IF(D166=0,"-",(D167+D168)/D166)</f>
        <v>1</v>
      </c>
      <c r="E169" s="6">
        <f t="shared" ref="E169:E171" si="25">IF(OR(C169="-",D169="-"),"-",(D169-C169)/C169)</f>
        <v>5.8823529411764733E-2</v>
      </c>
    </row>
    <row r="170" spans="2:14" ht="20.100000000000001" customHeight="1" thickBot="1" x14ac:dyDescent="0.25">
      <c r="B170" s="4" t="s">
        <v>39</v>
      </c>
      <c r="C170" s="6">
        <v>0.91666666666666663</v>
      </c>
      <c r="D170" s="6">
        <v>1</v>
      </c>
      <c r="E170" s="6">
        <f t="shared" si="25"/>
        <v>9.0909090909090953E-2</v>
      </c>
    </row>
    <row r="171" spans="2:14" ht="20.100000000000001" customHeight="1" thickBot="1" x14ac:dyDescent="0.25">
      <c r="B171" s="4" t="s">
        <v>40</v>
      </c>
      <c r="C171" s="6">
        <v>1</v>
      </c>
      <c r="D171" s="6">
        <v>1</v>
      </c>
      <c r="E171" s="6">
        <f t="shared" si="25"/>
        <v>0</v>
      </c>
    </row>
    <row r="172" spans="2:14" ht="20.100000000000001" customHeight="1" x14ac:dyDescent="0.2">
      <c r="B172" s="7"/>
      <c r="C172" s="18"/>
      <c r="D172" s="18"/>
      <c r="E172" s="18"/>
    </row>
    <row r="177" spans="2:8" ht="42.75" customHeight="1" thickBot="1" x14ac:dyDescent="0.25">
      <c r="C177" s="8">
        <v>2024</v>
      </c>
      <c r="D177" s="8">
        <v>2025</v>
      </c>
      <c r="E177" s="8" t="s">
        <v>99</v>
      </c>
    </row>
    <row r="178" spans="2:8" ht="15" thickBot="1" x14ac:dyDescent="0.25">
      <c r="B178" s="15" t="s">
        <v>81</v>
      </c>
      <c r="C178" s="5">
        <v>31</v>
      </c>
      <c r="D178" s="5">
        <v>34</v>
      </c>
      <c r="E178" s="6">
        <f>IF(C178=0,"-",(D178-C178)/C178)</f>
        <v>9.6774193548387094E-2</v>
      </c>
      <c r="H178" s="13"/>
    </row>
    <row r="179" spans="2:8" ht="15" thickBot="1" x14ac:dyDescent="0.25">
      <c r="B179" s="4" t="s">
        <v>43</v>
      </c>
      <c r="C179" s="5">
        <v>29</v>
      </c>
      <c r="D179" s="5">
        <v>29</v>
      </c>
      <c r="E179" s="6">
        <f t="shared" ref="E179:E185" si="26">IF(C179=0,"-",(D179-C179)/C179)</f>
        <v>0</v>
      </c>
      <c r="H179" s="13"/>
    </row>
    <row r="180" spans="2:8" ht="15" thickBot="1" x14ac:dyDescent="0.25">
      <c r="B180" s="4" t="s">
        <v>47</v>
      </c>
      <c r="C180" s="5">
        <v>2</v>
      </c>
      <c r="D180" s="5">
        <v>3</v>
      </c>
      <c r="E180" s="6">
        <f t="shared" si="26"/>
        <v>0.5</v>
      </c>
      <c r="H180" s="13"/>
    </row>
    <row r="181" spans="2:8" ht="15" thickBot="1" x14ac:dyDescent="0.25">
      <c r="B181" s="4" t="s">
        <v>78</v>
      </c>
      <c r="C181" s="5">
        <v>0</v>
      </c>
      <c r="D181" s="5">
        <v>2</v>
      </c>
      <c r="E181" s="6" t="str">
        <f t="shared" si="26"/>
        <v>-</v>
      </c>
      <c r="H181" s="13"/>
    </row>
    <row r="182" spans="2:8" ht="15" thickBot="1" x14ac:dyDescent="0.25">
      <c r="B182" s="15" t="s">
        <v>79</v>
      </c>
      <c r="C182" s="5">
        <v>143</v>
      </c>
      <c r="D182" s="5">
        <v>167</v>
      </c>
      <c r="E182" s="6">
        <f t="shared" si="26"/>
        <v>0.16783216783216784</v>
      </c>
      <c r="H182" s="13"/>
    </row>
    <row r="183" spans="2:8" ht="15" thickBot="1" x14ac:dyDescent="0.25">
      <c r="B183" s="4" t="s">
        <v>47</v>
      </c>
      <c r="C183" s="5">
        <v>135</v>
      </c>
      <c r="D183" s="5">
        <v>151</v>
      </c>
      <c r="E183" s="6">
        <f t="shared" si="26"/>
        <v>0.11851851851851852</v>
      </c>
      <c r="H183" s="13"/>
    </row>
    <row r="184" spans="2:8" ht="15" thickBot="1" x14ac:dyDescent="0.25">
      <c r="B184" s="4" t="s">
        <v>70</v>
      </c>
      <c r="C184" s="5">
        <v>0</v>
      </c>
      <c r="D184" s="5">
        <v>0</v>
      </c>
      <c r="E184" s="6" t="str">
        <f t="shared" si="26"/>
        <v>-</v>
      </c>
      <c r="H184" s="13"/>
    </row>
    <row r="185" spans="2:8" ht="15" thickBot="1" x14ac:dyDescent="0.25">
      <c r="B185" s="4" t="s">
        <v>80</v>
      </c>
      <c r="C185" s="5">
        <v>8</v>
      </c>
      <c r="D185" s="5">
        <v>16</v>
      </c>
      <c r="E185" s="6">
        <f t="shared" si="26"/>
        <v>1</v>
      </c>
      <c r="H185" s="13"/>
    </row>
    <row r="196" spans="2:5" ht="42.75" customHeight="1" thickBot="1" x14ac:dyDescent="0.25">
      <c r="C196" s="8">
        <v>2024</v>
      </c>
      <c r="D196" s="8">
        <v>2025</v>
      </c>
      <c r="E196" s="8" t="s">
        <v>99</v>
      </c>
    </row>
    <row r="197" spans="2:5" ht="15" thickBot="1" x14ac:dyDescent="0.25">
      <c r="B197" s="4" t="s">
        <v>82</v>
      </c>
      <c r="C197" s="5">
        <v>18</v>
      </c>
      <c r="D197" s="5">
        <v>19</v>
      </c>
      <c r="E197" s="6">
        <f t="shared" ref="E197:E200" si="27">IF(C197=0,"-",(D197-C197)/C197)</f>
        <v>5.5555555555555552E-2</v>
      </c>
    </row>
    <row r="198" spans="2:5" ht="15" thickBot="1" x14ac:dyDescent="0.25">
      <c r="B198" s="4" t="s">
        <v>83</v>
      </c>
      <c r="C198" s="5">
        <v>0</v>
      </c>
      <c r="D198" s="5">
        <v>0</v>
      </c>
      <c r="E198" s="6" t="str">
        <f t="shared" si="27"/>
        <v>-</v>
      </c>
    </row>
    <row r="199" spans="2:5" ht="15" thickBot="1" x14ac:dyDescent="0.25">
      <c r="B199" s="4" t="s">
        <v>84</v>
      </c>
      <c r="C199" s="5">
        <v>18</v>
      </c>
      <c r="D199" s="5">
        <v>19</v>
      </c>
      <c r="E199" s="6">
        <f t="shared" si="27"/>
        <v>5.5555555555555552E-2</v>
      </c>
    </row>
    <row r="200" spans="2:5" ht="15" thickBot="1" x14ac:dyDescent="0.25">
      <c r="B200" s="4" t="s">
        <v>85</v>
      </c>
      <c r="C200" s="5">
        <v>18</v>
      </c>
      <c r="D200" s="5">
        <v>19</v>
      </c>
      <c r="E200" s="6">
        <f t="shared" si="27"/>
        <v>5.5555555555555552E-2</v>
      </c>
    </row>
    <row r="201" spans="2:5" ht="14.25" x14ac:dyDescent="0.2">
      <c r="B201" s="7"/>
      <c r="C201" s="19"/>
      <c r="D201" s="19"/>
      <c r="E201" s="18"/>
    </row>
    <row r="206" spans="2:5" ht="42.75" customHeight="1" thickBot="1" x14ac:dyDescent="0.25">
      <c r="C206" s="8">
        <v>2024</v>
      </c>
      <c r="D206" s="8">
        <v>2025</v>
      </c>
      <c r="E206" s="8" t="s">
        <v>99</v>
      </c>
    </row>
    <row r="207" spans="2:5" ht="20.100000000000001" customHeight="1" thickBot="1" x14ac:dyDescent="0.25">
      <c r="B207" s="16" t="s">
        <v>88</v>
      </c>
      <c r="C207" s="5"/>
      <c r="D207" s="5"/>
      <c r="E207" s="6" t="str">
        <f t="shared" ref="E207:E210" si="28">IF(C207=0,"-",(D207-C207)/C207)</f>
        <v>-</v>
      </c>
    </row>
    <row r="208" spans="2:5" ht="20.100000000000001" customHeight="1" thickBot="1" x14ac:dyDescent="0.25">
      <c r="B208" s="17" t="s">
        <v>89</v>
      </c>
      <c r="C208" s="5">
        <v>18</v>
      </c>
      <c r="D208" s="5">
        <v>19</v>
      </c>
      <c r="E208" s="6">
        <f t="shared" si="28"/>
        <v>5.5555555555555552E-2</v>
      </c>
    </row>
    <row r="209" spans="2:5" ht="20.100000000000001" customHeight="1" thickBot="1" x14ac:dyDescent="0.25">
      <c r="B209" s="17" t="s">
        <v>86</v>
      </c>
      <c r="C209" s="5">
        <v>16</v>
      </c>
      <c r="D209" s="5">
        <v>18</v>
      </c>
      <c r="E209" s="6">
        <f t="shared" si="28"/>
        <v>0.125</v>
      </c>
    </row>
    <row r="210" spans="2:5" ht="20.100000000000001" customHeight="1" thickBot="1" x14ac:dyDescent="0.25">
      <c r="B210" s="17" t="s">
        <v>87</v>
      </c>
      <c r="C210" s="5">
        <v>2</v>
      </c>
      <c r="D210" s="5">
        <v>1</v>
      </c>
      <c r="E210" s="6">
        <f t="shared" si="28"/>
        <v>-0.5</v>
      </c>
    </row>
    <row r="211" spans="2:5" ht="20.100000000000001" customHeight="1" thickBot="1" x14ac:dyDescent="0.25">
      <c r="B211" s="17" t="s">
        <v>90</v>
      </c>
      <c r="C211" s="5"/>
      <c r="D211" s="5"/>
      <c r="E211" s="6"/>
    </row>
    <row r="212" spans="2:5" ht="20.100000000000001" customHeight="1" thickBot="1" x14ac:dyDescent="0.25">
      <c r="B212" s="17" t="s">
        <v>89</v>
      </c>
      <c r="C212" s="5">
        <v>0</v>
      </c>
      <c r="D212" s="5">
        <v>0</v>
      </c>
      <c r="E212" s="6" t="str">
        <f>IF(C212=0,"-",(D212-C212)/C212)</f>
        <v>-</v>
      </c>
    </row>
    <row r="213" spans="2:5" ht="15" thickBot="1" x14ac:dyDescent="0.25">
      <c r="B213" s="17" t="s">
        <v>86</v>
      </c>
      <c r="C213" s="5">
        <v>0</v>
      </c>
      <c r="D213" s="5">
        <v>0</v>
      </c>
      <c r="E213" s="6" t="str">
        <f t="shared" ref="E213:E214" si="29">IF(C213=0,"-",(D213-C213)/C213)</f>
        <v>-</v>
      </c>
    </row>
    <row r="214" spans="2:5" ht="15" thickBot="1" x14ac:dyDescent="0.25">
      <c r="B214" s="17" t="s">
        <v>87</v>
      </c>
      <c r="C214" s="5">
        <v>0</v>
      </c>
      <c r="D214" s="5">
        <v>0</v>
      </c>
      <c r="E214" s="6" t="str">
        <f t="shared" si="29"/>
        <v>-</v>
      </c>
    </row>
    <row r="215" spans="2:5" ht="14.25" x14ac:dyDescent="0.2">
      <c r="B215" s="21"/>
      <c r="C215" s="19"/>
      <c r="D215" s="19"/>
      <c r="E215" s="18"/>
    </row>
    <row r="220" spans="2:5" ht="42.75" customHeight="1" thickBot="1" x14ac:dyDescent="0.25">
      <c r="C220" s="8">
        <v>2024</v>
      </c>
      <c r="D220" s="8">
        <v>2025</v>
      </c>
      <c r="E220" s="8" t="s">
        <v>99</v>
      </c>
    </row>
    <row r="221" spans="2:5" ht="15" thickBot="1" x14ac:dyDescent="0.25">
      <c r="B221" s="16" t="s">
        <v>91</v>
      </c>
      <c r="C221" s="5">
        <v>28</v>
      </c>
      <c r="D221" s="5">
        <v>24</v>
      </c>
      <c r="E221" s="6">
        <f t="shared" ref="E221:E223" si="30">IF(C221=0,"-",(D221-C221)/C221)</f>
        <v>-0.14285714285714285</v>
      </c>
    </row>
    <row r="222" spans="2:5" ht="15" thickBot="1" x14ac:dyDescent="0.25">
      <c r="B222" s="16" t="s">
        <v>92</v>
      </c>
      <c r="C222" s="5">
        <v>26</v>
      </c>
      <c r="D222" s="5">
        <v>28</v>
      </c>
      <c r="E222" s="6">
        <f t="shared" si="30"/>
        <v>7.6923076923076927E-2</v>
      </c>
    </row>
    <row r="223" spans="2:5" ht="15" thickBot="1" x14ac:dyDescent="0.25">
      <c r="B223" s="16" t="s">
        <v>93</v>
      </c>
      <c r="C223" s="5">
        <v>16</v>
      </c>
      <c r="D223" s="5">
        <v>12</v>
      </c>
      <c r="E223" s="6">
        <f t="shared" si="30"/>
        <v>-0.25</v>
      </c>
    </row>
    <row r="224" spans="2:5" ht="15" thickBot="1" x14ac:dyDescent="0.25">
      <c r="C224" s="5"/>
      <c r="D224" s="5"/>
      <c r="E224" s="6"/>
    </row>
    <row r="225" spans="3:5" ht="15" thickBot="1" x14ac:dyDescent="0.25">
      <c r="C225" s="5"/>
      <c r="D225" s="5"/>
      <c r="E225" s="6"/>
    </row>
    <row r="226" spans="3:5" ht="15" thickBot="1" x14ac:dyDescent="0.25">
      <c r="C226" s="5"/>
      <c r="D226" s="5"/>
      <c r="E226" s="6"/>
    </row>
    <row r="227" spans="3:5" ht="15" thickBot="1" x14ac:dyDescent="0.25">
      <c r="C227" s="5"/>
      <c r="D227" s="5"/>
      <c r="E227" s="6"/>
    </row>
    <row r="228" spans="3:5" ht="15" thickBot="1" x14ac:dyDescent="0.25">
      <c r="C228" s="5"/>
      <c r="D228" s="5"/>
      <c r="E228" s="6"/>
    </row>
  </sheetData>
  <mergeCells count="6">
    <mergeCell ref="C126:F126"/>
    <mergeCell ref="G126:J126"/>
    <mergeCell ref="K126:N126"/>
    <mergeCell ref="C141:F141"/>
    <mergeCell ref="G141:J141"/>
    <mergeCell ref="K141:N141"/>
  </mergeCells>
  <pageMargins left="0.70866141732283472" right="0.70866141732283472" top="0.74803149606299213" bottom="0.74803149606299213" header="0.31496062992125984" footer="0.31496062992125984"/>
  <pageSetup paperSize="9" scale="35" fitToWidth="2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N228"/>
  <sheetViews>
    <sheetView workbookViewId="0"/>
  </sheetViews>
  <sheetFormatPr baseColWidth="10" defaultRowHeight="12.75" x14ac:dyDescent="0.2"/>
  <cols>
    <col min="2" max="2" width="56.875" bestFit="1" customWidth="1"/>
    <col min="3" max="4" width="12.5" customWidth="1"/>
    <col min="5" max="5" width="12.75" customWidth="1"/>
    <col min="6" max="6" width="8.75" bestFit="1" customWidth="1"/>
    <col min="7" max="7" width="11.625" customWidth="1"/>
    <col min="8" max="8" width="12.125" customWidth="1"/>
    <col min="9" max="9" width="12.75" customWidth="1"/>
    <col min="10" max="10" width="8.75" bestFit="1" customWidth="1"/>
    <col min="11" max="11" width="11.625" bestFit="1" customWidth="1"/>
    <col min="12" max="12" width="12" bestFit="1" customWidth="1"/>
    <col min="13" max="13" width="12.75" customWidth="1"/>
    <col min="14" max="14" width="9.625" bestFit="1" customWidth="1"/>
  </cols>
  <sheetData>
    <row r="1" spans="1:5" ht="15" thickBot="1" x14ac:dyDescent="0.25">
      <c r="A1" s="5"/>
      <c r="B1" s="5"/>
    </row>
    <row r="2" spans="1:5" ht="15" thickBot="1" x14ac:dyDescent="0.25">
      <c r="A2" s="5"/>
      <c r="B2" s="5"/>
    </row>
    <row r="3" spans="1:5" ht="15" thickBot="1" x14ac:dyDescent="0.25">
      <c r="A3" s="5"/>
      <c r="B3" s="5"/>
    </row>
    <row r="11" spans="1:5" ht="27" customHeight="1" x14ac:dyDescent="0.2">
      <c r="B11" s="20" t="str">
        <f>Portada!B9</f>
        <v>Año 2025</v>
      </c>
    </row>
    <row r="13" spans="1:5" ht="42.75" customHeight="1" thickBot="1" x14ac:dyDescent="0.25">
      <c r="C13" s="8">
        <v>2024</v>
      </c>
      <c r="D13" s="8">
        <v>2025</v>
      </c>
      <c r="E13" s="8" t="s">
        <v>99</v>
      </c>
    </row>
    <row r="14" spans="1:5" ht="20.100000000000001" customHeight="1" thickBot="1" x14ac:dyDescent="0.25">
      <c r="B14" s="4" t="s">
        <v>22</v>
      </c>
      <c r="C14" s="5">
        <v>3816</v>
      </c>
      <c r="D14" s="5">
        <v>3863</v>
      </c>
      <c r="E14" s="6">
        <f>IF(C14&gt;0,(D14-C14)/C14)</f>
        <v>1.2316561844863731E-2</v>
      </c>
    </row>
    <row r="15" spans="1:5" ht="20.100000000000001" customHeight="1" thickBot="1" x14ac:dyDescent="0.25">
      <c r="B15" s="4" t="s">
        <v>17</v>
      </c>
      <c r="C15" s="5">
        <v>3510</v>
      </c>
      <c r="D15" s="5">
        <v>3459</v>
      </c>
      <c r="E15" s="6">
        <f t="shared" ref="E15:E25" si="0">IF(C15&gt;0,(D15-C15)/C15)</f>
        <v>-1.452991452991453E-2</v>
      </c>
    </row>
    <row r="16" spans="1:5" ht="20.100000000000001" customHeight="1" thickBot="1" x14ac:dyDescent="0.25">
      <c r="B16" s="4" t="s">
        <v>18</v>
      </c>
      <c r="C16" s="5">
        <v>1838</v>
      </c>
      <c r="D16" s="5">
        <v>1455</v>
      </c>
      <c r="E16" s="6">
        <f t="shared" si="0"/>
        <v>-0.20837867247007616</v>
      </c>
    </row>
    <row r="17" spans="2:5" ht="20.100000000000001" customHeight="1" thickBot="1" x14ac:dyDescent="0.25">
      <c r="B17" s="4" t="s">
        <v>19</v>
      </c>
      <c r="C17" s="5">
        <v>1672</v>
      </c>
      <c r="D17" s="5">
        <v>2004</v>
      </c>
      <c r="E17" s="6">
        <f t="shared" si="0"/>
        <v>0.19856459330143542</v>
      </c>
    </row>
    <row r="18" spans="2:5" ht="20.100000000000001" customHeight="1" thickBot="1" x14ac:dyDescent="0.25">
      <c r="B18" s="4" t="s">
        <v>100</v>
      </c>
      <c r="C18" s="5">
        <v>4</v>
      </c>
      <c r="D18" s="5">
        <v>5</v>
      </c>
      <c r="E18" s="6">
        <f>IF(C18=0,"-",(D18-C18)/C18)</f>
        <v>0.25</v>
      </c>
    </row>
    <row r="19" spans="2:5" ht="20.100000000000001" customHeight="1" thickBot="1" x14ac:dyDescent="0.25">
      <c r="B19" s="4" t="s">
        <v>101</v>
      </c>
      <c r="C19" s="5">
        <v>5</v>
      </c>
      <c r="D19" s="5">
        <v>5</v>
      </c>
      <c r="E19" s="6">
        <f>IF(C19=0,"-",(D19-C19)/C19)</f>
        <v>0</v>
      </c>
    </row>
    <row r="20" spans="2:5" ht="20.100000000000001" customHeight="1" thickBot="1" x14ac:dyDescent="0.25">
      <c r="B20" s="4" t="s">
        <v>20</v>
      </c>
      <c r="C20" s="6">
        <f>C17/C15</f>
        <v>0.47635327635327634</v>
      </c>
      <c r="D20" s="6">
        <f>D17/D15</f>
        <v>0.57935819601040761</v>
      </c>
      <c r="E20" s="6">
        <f t="shared" si="0"/>
        <v>0.21623640430414517</v>
      </c>
    </row>
    <row r="21" spans="2:5" ht="30" customHeight="1" thickBot="1" x14ac:dyDescent="0.25">
      <c r="B21" s="4" t="s">
        <v>23</v>
      </c>
      <c r="C21" s="5">
        <v>95</v>
      </c>
      <c r="D21" s="5">
        <v>124</v>
      </c>
      <c r="E21" s="6">
        <f t="shared" si="0"/>
        <v>0.30526315789473685</v>
      </c>
    </row>
    <row r="22" spans="2:5" ht="20.100000000000001" customHeight="1" thickBot="1" x14ac:dyDescent="0.25">
      <c r="B22" s="4" t="s">
        <v>24</v>
      </c>
      <c r="C22" s="5">
        <v>41</v>
      </c>
      <c r="D22" s="5">
        <v>52</v>
      </c>
      <c r="E22" s="6">
        <f t="shared" si="0"/>
        <v>0.26829268292682928</v>
      </c>
    </row>
    <row r="23" spans="2:5" ht="20.100000000000001" customHeight="1" thickBot="1" x14ac:dyDescent="0.25">
      <c r="B23" s="4" t="s">
        <v>25</v>
      </c>
      <c r="C23" s="5">
        <v>54</v>
      </c>
      <c r="D23" s="5">
        <v>72</v>
      </c>
      <c r="E23" s="6">
        <f t="shared" si="0"/>
        <v>0.33333333333333331</v>
      </c>
    </row>
    <row r="24" spans="2:5" ht="20.100000000000001" customHeight="1" thickBot="1" x14ac:dyDescent="0.25">
      <c r="B24" s="4" t="s">
        <v>21</v>
      </c>
      <c r="C24" s="6">
        <f>C23/C21</f>
        <v>0.56842105263157894</v>
      </c>
      <c r="D24" s="6">
        <f t="shared" ref="D24" si="1">D23/D21</f>
        <v>0.58064516129032262</v>
      </c>
      <c r="E24" s="6">
        <f t="shared" si="0"/>
        <v>2.1505376344086106E-2</v>
      </c>
    </row>
    <row r="25" spans="2:5" ht="20.100000000000001" customHeight="1" thickBot="1" x14ac:dyDescent="0.25">
      <c r="B25" s="7" t="s">
        <v>26</v>
      </c>
      <c r="C25" s="6">
        <v>1.0250749093202964</v>
      </c>
      <c r="D25" s="6">
        <v>1.0025534825618299</v>
      </c>
      <c r="E25" s="6">
        <f t="shared" si="0"/>
        <v>-2.1970518011605628E-2</v>
      </c>
    </row>
    <row r="33" spans="2:5" ht="42.75" customHeight="1" thickBot="1" x14ac:dyDescent="0.25">
      <c r="C33" s="8">
        <v>2024</v>
      </c>
      <c r="D33" s="8">
        <v>2025</v>
      </c>
      <c r="E33" s="8" t="s">
        <v>99</v>
      </c>
    </row>
    <row r="34" spans="2:5" ht="20.100000000000001" customHeight="1" thickBot="1" x14ac:dyDescent="0.25">
      <c r="B34" s="4" t="s">
        <v>27</v>
      </c>
      <c r="C34" s="5">
        <v>490</v>
      </c>
      <c r="D34" s="5">
        <v>350</v>
      </c>
      <c r="E34" s="6">
        <f>IF(C34&gt;0,(D34-C34)/C34,"-")</f>
        <v>-0.2857142857142857</v>
      </c>
    </row>
    <row r="35" spans="2:5" ht="20.100000000000001" customHeight="1" thickBot="1" x14ac:dyDescent="0.25">
      <c r="B35" s="4" t="s">
        <v>29</v>
      </c>
      <c r="C35" s="5">
        <v>0</v>
      </c>
      <c r="D35" s="5">
        <v>0</v>
      </c>
      <c r="E35" s="6" t="str">
        <f t="shared" ref="E35:E37" si="2">IF(C35&gt;0,(D35-C35)/C35,"-")</f>
        <v>-</v>
      </c>
    </row>
    <row r="36" spans="2:5" ht="20.100000000000001" customHeight="1" thickBot="1" x14ac:dyDescent="0.25">
      <c r="B36" s="4" t="s">
        <v>28</v>
      </c>
      <c r="C36" s="5">
        <v>384</v>
      </c>
      <c r="D36" s="5">
        <v>240</v>
      </c>
      <c r="E36" s="6">
        <f t="shared" si="2"/>
        <v>-0.375</v>
      </c>
    </row>
    <row r="37" spans="2:5" ht="20.100000000000001" customHeight="1" thickBot="1" x14ac:dyDescent="0.25">
      <c r="B37" s="4" t="s">
        <v>30</v>
      </c>
      <c r="C37" s="5">
        <v>106</v>
      </c>
      <c r="D37" s="5">
        <v>110</v>
      </c>
      <c r="E37" s="6">
        <f t="shared" si="2"/>
        <v>3.7735849056603772E-2</v>
      </c>
    </row>
    <row r="43" spans="2:5" ht="42.75" customHeight="1" thickBot="1" x14ac:dyDescent="0.25">
      <c r="C43" s="8">
        <v>2024</v>
      </c>
      <c r="D43" s="8">
        <v>2025</v>
      </c>
      <c r="E43" s="8" t="s">
        <v>99</v>
      </c>
    </row>
    <row r="44" spans="2:5" ht="20.100000000000001" customHeight="1" thickBot="1" x14ac:dyDescent="0.25">
      <c r="B44" s="4" t="s">
        <v>33</v>
      </c>
      <c r="C44" s="5">
        <v>414</v>
      </c>
      <c r="D44" s="5">
        <v>437</v>
      </c>
      <c r="E44" s="6">
        <f>IF(C44&gt;0,(D44-C44)/C44,"-")</f>
        <v>5.5555555555555552E-2</v>
      </c>
    </row>
    <row r="45" spans="2:5" ht="20.100000000000001" customHeight="1" thickBot="1" x14ac:dyDescent="0.25">
      <c r="B45" s="4" t="s">
        <v>34</v>
      </c>
      <c r="C45" s="5">
        <v>27</v>
      </c>
      <c r="D45" s="5">
        <v>20</v>
      </c>
      <c r="E45" s="6">
        <f t="shared" ref="E45:E51" si="3">IF(C45&gt;0,(D45-C45)/C45,"-")</f>
        <v>-0.25925925925925924</v>
      </c>
    </row>
    <row r="46" spans="2:5" ht="20.100000000000001" customHeight="1" thickBot="1" x14ac:dyDescent="0.25">
      <c r="B46" s="4" t="s">
        <v>31</v>
      </c>
      <c r="C46" s="5">
        <v>67</v>
      </c>
      <c r="D46" s="5">
        <v>68</v>
      </c>
      <c r="E46" s="6">
        <f t="shared" si="3"/>
        <v>1.4925373134328358E-2</v>
      </c>
    </row>
    <row r="47" spans="2:5" ht="20.100000000000001" customHeight="1" thickBot="1" x14ac:dyDescent="0.25">
      <c r="B47" s="4" t="s">
        <v>32</v>
      </c>
      <c r="C47" s="5">
        <v>2426</v>
      </c>
      <c r="D47" s="5">
        <v>1378</v>
      </c>
      <c r="E47" s="6">
        <f t="shared" si="3"/>
        <v>-0.43198680956306679</v>
      </c>
    </row>
    <row r="48" spans="2:5" ht="20.100000000000001" customHeight="1" thickBot="1" x14ac:dyDescent="0.25">
      <c r="B48" s="4" t="s">
        <v>35</v>
      </c>
      <c r="C48" s="5">
        <v>408</v>
      </c>
      <c r="D48" s="5">
        <v>412</v>
      </c>
      <c r="E48" s="6">
        <f t="shared" si="3"/>
        <v>9.8039215686274508E-3</v>
      </c>
    </row>
    <row r="49" spans="2:5" ht="20.100000000000001" customHeight="1" thickBot="1" x14ac:dyDescent="0.25">
      <c r="B49" s="4" t="s">
        <v>67</v>
      </c>
      <c r="C49" s="5">
        <v>1549</v>
      </c>
      <c r="D49" s="5">
        <v>991</v>
      </c>
      <c r="E49" s="6">
        <f t="shared" si="3"/>
        <v>-0.36023240800516459</v>
      </c>
    </row>
    <row r="50" spans="2:5" ht="20.100000000000001" customHeight="1" collapsed="1" thickBot="1" x14ac:dyDescent="0.25">
      <c r="B50" s="4" t="s">
        <v>36</v>
      </c>
      <c r="C50" s="6">
        <f>C44/(C44+C45)</f>
        <v>0.93877551020408168</v>
      </c>
      <c r="D50" s="6">
        <f>D44/(D44+D45)</f>
        <v>0.9562363238512035</v>
      </c>
      <c r="E50" s="6">
        <f t="shared" si="3"/>
        <v>1.859956236323846E-2</v>
      </c>
    </row>
    <row r="51" spans="2:5" ht="20.100000000000001" customHeight="1" thickBot="1" x14ac:dyDescent="0.25">
      <c r="B51" s="4" t="s">
        <v>37</v>
      </c>
      <c r="C51" s="6">
        <f>C47/(C46+C47)</f>
        <v>0.9731247492980345</v>
      </c>
      <c r="D51" s="6">
        <f t="shared" ref="D51" si="4">D47/(D46+D47)</f>
        <v>0.95297372060857533</v>
      </c>
      <c r="E51" s="6">
        <f t="shared" si="3"/>
        <v>-2.0707549267445061E-2</v>
      </c>
    </row>
    <row r="57" spans="2:5" ht="42.75" customHeight="1" thickBot="1" x14ac:dyDescent="0.25">
      <c r="C57" s="8">
        <v>2024</v>
      </c>
      <c r="D57" s="8">
        <v>2025</v>
      </c>
      <c r="E57" s="8" t="s">
        <v>99</v>
      </c>
    </row>
    <row r="58" spans="2:5" ht="20.100000000000001" customHeight="1" thickBot="1" x14ac:dyDescent="0.25">
      <c r="B58" s="4" t="s">
        <v>38</v>
      </c>
      <c r="C58" s="5">
        <v>441</v>
      </c>
      <c r="D58" s="5">
        <v>457</v>
      </c>
      <c r="E58" s="6">
        <f>IF(C58&gt;0,(D58-C58)/C58,"-")</f>
        <v>3.6281179138321996E-2</v>
      </c>
    </row>
    <row r="59" spans="2:5" ht="20.100000000000001" customHeight="1" thickBot="1" x14ac:dyDescent="0.25">
      <c r="B59" s="4" t="s">
        <v>41</v>
      </c>
      <c r="C59" s="5">
        <v>204</v>
      </c>
      <c r="D59" s="5">
        <v>193</v>
      </c>
      <c r="E59" s="6">
        <f t="shared" ref="E59:E63" si="5">IF(C59&gt;0,(D59-C59)/C59,"-")</f>
        <v>-5.3921568627450983E-2</v>
      </c>
    </row>
    <row r="60" spans="2:5" ht="20.100000000000001" customHeight="1" thickBot="1" x14ac:dyDescent="0.25">
      <c r="B60" s="4" t="s">
        <v>42</v>
      </c>
      <c r="C60" s="5">
        <v>210</v>
      </c>
      <c r="D60" s="5">
        <v>244</v>
      </c>
      <c r="E60" s="6">
        <f t="shared" si="5"/>
        <v>0.16190476190476191</v>
      </c>
    </row>
    <row r="61" spans="2:5" ht="20.100000000000001" customHeight="1" collapsed="1" thickBot="1" x14ac:dyDescent="0.25">
      <c r="B61" s="4" t="s">
        <v>98</v>
      </c>
      <c r="C61" s="6">
        <f>(C59+C60)/C58</f>
        <v>0.93877551020408168</v>
      </c>
      <c r="D61" s="6">
        <f>(D59+D60)/D58</f>
        <v>0.9562363238512035</v>
      </c>
      <c r="E61" s="6">
        <f t="shared" si="5"/>
        <v>1.859956236323846E-2</v>
      </c>
    </row>
    <row r="62" spans="2:5" ht="20.100000000000001" customHeight="1" thickBot="1" x14ac:dyDescent="0.25">
      <c r="B62" s="4" t="s">
        <v>39</v>
      </c>
      <c r="C62" s="6">
        <v>0.91891891891891897</v>
      </c>
      <c r="D62" s="6">
        <v>0.94607843137254899</v>
      </c>
      <c r="E62" s="6">
        <f t="shared" si="5"/>
        <v>2.955594002306796E-2</v>
      </c>
    </row>
    <row r="63" spans="2:5" ht="20.100000000000001" customHeight="1" thickBot="1" x14ac:dyDescent="0.25">
      <c r="B63" s="4" t="s">
        <v>40</v>
      </c>
      <c r="C63" s="6">
        <v>0.95890410958904104</v>
      </c>
      <c r="D63" s="6">
        <v>0.96442687747035571</v>
      </c>
      <c r="E63" s="6">
        <f t="shared" si="5"/>
        <v>5.759457933371015E-3</v>
      </c>
    </row>
    <row r="64" spans="2:5" ht="15" thickBot="1" x14ac:dyDescent="0.25">
      <c r="E64" s="6"/>
    </row>
    <row r="69" spans="2:5" ht="42.75" customHeight="1" thickBot="1" x14ac:dyDescent="0.25">
      <c r="C69" s="8">
        <v>2024</v>
      </c>
      <c r="D69" s="8">
        <v>2025</v>
      </c>
      <c r="E69" s="8" t="s">
        <v>99</v>
      </c>
    </row>
    <row r="70" spans="2:5" ht="20.100000000000001" customHeight="1" thickBot="1" x14ac:dyDescent="0.25">
      <c r="B70" s="4" t="s">
        <v>44</v>
      </c>
      <c r="C70" s="5">
        <v>4282</v>
      </c>
      <c r="D70" s="5">
        <v>4277</v>
      </c>
      <c r="E70" s="6">
        <f>IF(C70&gt;0,(D70-C70)/C70,"-")</f>
        <v>-1.1676786548341896E-3</v>
      </c>
    </row>
    <row r="71" spans="2:5" ht="20.100000000000001" customHeight="1" thickBot="1" x14ac:dyDescent="0.25">
      <c r="B71" s="4" t="s">
        <v>45</v>
      </c>
      <c r="C71" s="5">
        <v>621</v>
      </c>
      <c r="D71" s="5">
        <v>603</v>
      </c>
      <c r="E71" s="6">
        <f t="shared" ref="E71:E77" si="6">IF(C71&gt;0,(D71-C71)/C71,"-")</f>
        <v>-2.8985507246376812E-2</v>
      </c>
    </row>
    <row r="72" spans="2:5" ht="20.100000000000001" customHeight="1" thickBot="1" x14ac:dyDescent="0.25">
      <c r="B72" s="4" t="s">
        <v>43</v>
      </c>
      <c r="C72" s="5">
        <v>11</v>
      </c>
      <c r="D72" s="5">
        <v>21</v>
      </c>
      <c r="E72" s="6">
        <f t="shared" si="6"/>
        <v>0.90909090909090906</v>
      </c>
    </row>
    <row r="73" spans="2:5" ht="20.100000000000001" customHeight="1" thickBot="1" x14ac:dyDescent="0.25">
      <c r="B73" s="4" t="s">
        <v>46</v>
      </c>
      <c r="C73" s="5">
        <v>3083</v>
      </c>
      <c r="D73" s="5">
        <v>3253</v>
      </c>
      <c r="E73" s="6">
        <f t="shared" si="6"/>
        <v>5.514109633473889E-2</v>
      </c>
    </row>
    <row r="74" spans="2:5" ht="20.100000000000001" customHeight="1" thickBot="1" x14ac:dyDescent="0.25">
      <c r="B74" s="4" t="s">
        <v>47</v>
      </c>
      <c r="C74" s="5">
        <v>465</v>
      </c>
      <c r="D74" s="5">
        <v>354</v>
      </c>
      <c r="E74" s="6">
        <f t="shared" si="6"/>
        <v>-0.23870967741935484</v>
      </c>
    </row>
    <row r="75" spans="2:5" ht="20.100000000000001" customHeight="1" thickBot="1" x14ac:dyDescent="0.25">
      <c r="B75" s="4" t="s">
        <v>48</v>
      </c>
      <c r="C75" s="5">
        <v>102</v>
      </c>
      <c r="D75" s="5">
        <v>46</v>
      </c>
      <c r="E75" s="6">
        <f t="shared" si="6"/>
        <v>-0.5490196078431373</v>
      </c>
    </row>
    <row r="76" spans="2:5" ht="20.100000000000001" customHeight="1" thickBot="1" x14ac:dyDescent="0.25">
      <c r="B76" s="4" t="s">
        <v>49</v>
      </c>
      <c r="C76" s="5">
        <v>0</v>
      </c>
      <c r="D76" s="5">
        <v>0</v>
      </c>
      <c r="E76" s="6" t="str">
        <f t="shared" si="6"/>
        <v>-</v>
      </c>
    </row>
    <row r="77" spans="2:5" ht="20.100000000000001" customHeight="1" thickBot="1" x14ac:dyDescent="0.25">
      <c r="B77" s="4" t="s">
        <v>50</v>
      </c>
      <c r="C77" s="5">
        <v>0</v>
      </c>
      <c r="D77" s="5">
        <v>0</v>
      </c>
      <c r="E77" s="6" t="str">
        <f t="shared" si="6"/>
        <v>-</v>
      </c>
    </row>
    <row r="89" spans="2:5" ht="42.75" customHeight="1" thickBot="1" x14ac:dyDescent="0.25">
      <c r="C89" s="8">
        <v>2024</v>
      </c>
      <c r="D89" s="8">
        <v>2025</v>
      </c>
      <c r="E89" s="8" t="s">
        <v>99</v>
      </c>
    </row>
    <row r="90" spans="2:5" ht="29.25" thickBot="1" x14ac:dyDescent="0.25">
      <c r="B90" s="4" t="s">
        <v>51</v>
      </c>
      <c r="C90" s="5">
        <v>288</v>
      </c>
      <c r="D90" s="5">
        <v>320</v>
      </c>
      <c r="E90" s="6">
        <f>IF(C90&gt;0,(D90-C90)/C90,"-")</f>
        <v>0.1111111111111111</v>
      </c>
    </row>
    <row r="91" spans="2:5" ht="29.25" thickBot="1" x14ac:dyDescent="0.25">
      <c r="B91" s="4" t="s">
        <v>52</v>
      </c>
      <c r="C91" s="5">
        <v>71</v>
      </c>
      <c r="D91" s="5">
        <v>58</v>
      </c>
      <c r="E91" s="6">
        <f t="shared" ref="E91:E93" si="7">IF(C91&gt;0,(D91-C91)/C91,"-")</f>
        <v>-0.18309859154929578</v>
      </c>
    </row>
    <row r="92" spans="2:5" ht="29.25" customHeight="1" thickBot="1" x14ac:dyDescent="0.25">
      <c r="B92" s="4" t="s">
        <v>53</v>
      </c>
      <c r="C92" s="5">
        <v>58</v>
      </c>
      <c r="D92" s="5">
        <v>73</v>
      </c>
      <c r="E92" s="6">
        <f t="shared" si="7"/>
        <v>0.25862068965517243</v>
      </c>
    </row>
    <row r="93" spans="2:5" ht="29.25" customHeight="1" thickBot="1" x14ac:dyDescent="0.25">
      <c r="B93" s="4" t="s">
        <v>54</v>
      </c>
      <c r="C93" s="6">
        <f>(C90+C91)/(C90+C91+C92)</f>
        <v>0.86091127098321341</v>
      </c>
      <c r="D93" s="6">
        <f>(D90+D91)/(D90+D91+D92)</f>
        <v>0.83813747228381374</v>
      </c>
      <c r="E93" s="6">
        <f t="shared" si="7"/>
        <v>-2.6453131079804064E-2</v>
      </c>
    </row>
    <row r="99" spans="2:5" ht="42.75" customHeight="1" thickBot="1" x14ac:dyDescent="0.25">
      <c r="C99" s="8">
        <v>2024</v>
      </c>
      <c r="D99" s="8">
        <v>2025</v>
      </c>
      <c r="E99" s="8" t="s">
        <v>99</v>
      </c>
    </row>
    <row r="100" spans="2:5" ht="20.100000000000001" customHeight="1" thickBot="1" x14ac:dyDescent="0.25">
      <c r="B100" s="4" t="s">
        <v>38</v>
      </c>
      <c r="C100" s="5">
        <v>417</v>
      </c>
      <c r="D100" s="5">
        <v>451</v>
      </c>
      <c r="E100" s="6">
        <f>IF(C100&gt;0,(D100-C100)/C100,"-")</f>
        <v>8.1534772182254203E-2</v>
      </c>
    </row>
    <row r="101" spans="2:5" ht="20.100000000000001" customHeight="1" thickBot="1" x14ac:dyDescent="0.25">
      <c r="B101" s="4" t="s">
        <v>41</v>
      </c>
      <c r="C101" s="5">
        <v>196</v>
      </c>
      <c r="D101" s="5">
        <v>187</v>
      </c>
      <c r="E101" s="6">
        <f t="shared" ref="E101:E105" si="8">IF(C101&gt;0,(D101-C101)/C101,"-")</f>
        <v>-4.5918367346938778E-2</v>
      </c>
    </row>
    <row r="102" spans="2:5" ht="20.100000000000001" customHeight="1" thickBot="1" x14ac:dyDescent="0.25">
      <c r="B102" s="4" t="s">
        <v>42</v>
      </c>
      <c r="C102" s="5">
        <v>163</v>
      </c>
      <c r="D102" s="5">
        <v>191</v>
      </c>
      <c r="E102" s="6">
        <f t="shared" si="8"/>
        <v>0.17177914110429449</v>
      </c>
    </row>
    <row r="103" spans="2:5" ht="20.100000000000001" customHeight="1" thickBot="1" x14ac:dyDescent="0.25">
      <c r="B103" s="4" t="s">
        <v>98</v>
      </c>
      <c r="C103" s="6">
        <f>(C101+C102)/C100</f>
        <v>0.86091127098321341</v>
      </c>
      <c r="D103" s="6">
        <f>(D101+D102)/D100</f>
        <v>0.83813747228381374</v>
      </c>
      <c r="E103" s="6">
        <f t="shared" si="8"/>
        <v>-2.6453131079804064E-2</v>
      </c>
    </row>
    <row r="104" spans="2:5" ht="20.100000000000001" customHeight="1" thickBot="1" x14ac:dyDescent="0.25">
      <c r="B104" s="4" t="s">
        <v>39</v>
      </c>
      <c r="C104" s="6">
        <v>0.86343612334801767</v>
      </c>
      <c r="D104" s="6">
        <v>0.81659388646288211</v>
      </c>
      <c r="E104" s="6">
        <f t="shared" si="8"/>
        <v>-5.4250958025131482E-2</v>
      </c>
    </row>
    <row r="105" spans="2:5" ht="20.100000000000001" customHeight="1" thickBot="1" x14ac:dyDescent="0.25">
      <c r="B105" s="4" t="s">
        <v>40</v>
      </c>
      <c r="C105" s="6">
        <v>0.85789473684210527</v>
      </c>
      <c r="D105" s="6">
        <v>0.86036036036036034</v>
      </c>
      <c r="E105" s="6">
        <f t="shared" si="8"/>
        <v>2.8740396838556124E-3</v>
      </c>
    </row>
    <row r="111" spans="2:5" ht="42.75" customHeight="1" thickBot="1" x14ac:dyDescent="0.25">
      <c r="C111" s="8">
        <v>2024</v>
      </c>
      <c r="D111" s="8">
        <v>2025</v>
      </c>
      <c r="E111" s="8" t="s">
        <v>99</v>
      </c>
    </row>
    <row r="112" spans="2:5" ht="15" thickBot="1" x14ac:dyDescent="0.25">
      <c r="B112" s="4" t="s">
        <v>55</v>
      </c>
      <c r="C112" s="5">
        <v>518</v>
      </c>
      <c r="D112" s="5">
        <v>486</v>
      </c>
      <c r="E112" s="6">
        <f>IF(C112&gt;0,(D112-C112)/C112,"-")</f>
        <v>-6.1776061776061778E-2</v>
      </c>
    </row>
    <row r="113" spans="2:14" ht="15" thickBot="1" x14ac:dyDescent="0.25">
      <c r="B113" s="4" t="s">
        <v>56</v>
      </c>
      <c r="C113" s="5">
        <v>411</v>
      </c>
      <c r="D113" s="5">
        <v>398</v>
      </c>
      <c r="E113" s="6">
        <f t="shared" ref="E113:E114" si="9">IF(C113&gt;0,(D113-C113)/C113,"-")</f>
        <v>-3.1630170316301706E-2</v>
      </c>
    </row>
    <row r="114" spans="2:14" ht="15" thickBot="1" x14ac:dyDescent="0.25">
      <c r="B114" s="4" t="s">
        <v>57</v>
      </c>
      <c r="C114" s="5">
        <v>107</v>
      </c>
      <c r="D114" s="5">
        <v>88</v>
      </c>
      <c r="E114" s="6">
        <f t="shared" si="9"/>
        <v>-0.17757009345794392</v>
      </c>
    </row>
    <row r="126" spans="2:14" ht="26.25" customHeight="1" thickBot="1" x14ac:dyDescent="0.25">
      <c r="C126" s="27">
        <v>2024</v>
      </c>
      <c r="D126" s="28"/>
      <c r="E126" s="28"/>
      <c r="F126" s="29"/>
      <c r="G126" s="27">
        <v>2025</v>
      </c>
      <c r="H126" s="28"/>
      <c r="I126" s="28"/>
      <c r="J126" s="29"/>
      <c r="K126" s="30" t="s">
        <v>58</v>
      </c>
      <c r="L126" s="31"/>
      <c r="M126" s="31"/>
      <c r="N126" s="31"/>
    </row>
    <row r="127" spans="2:14" ht="29.25" customHeight="1" thickBot="1" x14ac:dyDescent="0.25">
      <c r="C127" s="11" t="s">
        <v>59</v>
      </c>
      <c r="D127" s="12" t="s">
        <v>60</v>
      </c>
      <c r="E127" s="12" t="s">
        <v>61</v>
      </c>
      <c r="F127" s="12" t="s">
        <v>62</v>
      </c>
      <c r="G127" s="11" t="s">
        <v>59</v>
      </c>
      <c r="H127" s="12" t="s">
        <v>60</v>
      </c>
      <c r="I127" s="12" t="s">
        <v>61</v>
      </c>
      <c r="J127" s="12" t="s">
        <v>62</v>
      </c>
      <c r="K127" s="11" t="s">
        <v>59</v>
      </c>
      <c r="L127" s="12" t="s">
        <v>60</v>
      </c>
      <c r="M127" s="12" t="s">
        <v>61</v>
      </c>
      <c r="N127" s="12" t="s">
        <v>62</v>
      </c>
    </row>
    <row r="128" spans="2:14" ht="15" thickBot="1" x14ac:dyDescent="0.25">
      <c r="B128" s="4" t="s">
        <v>63</v>
      </c>
      <c r="C128" s="10">
        <v>9</v>
      </c>
      <c r="D128" s="10">
        <v>2</v>
      </c>
      <c r="E128" s="10">
        <v>0</v>
      </c>
      <c r="F128" s="10">
        <v>11</v>
      </c>
      <c r="G128" s="10">
        <v>8</v>
      </c>
      <c r="H128" s="10">
        <v>1</v>
      </c>
      <c r="I128" s="10">
        <v>0</v>
      </c>
      <c r="J128" s="10">
        <v>9</v>
      </c>
      <c r="K128" s="6">
        <f>IF(C128=0,"-",(G128-C128)/C128)</f>
        <v>-0.1111111111111111</v>
      </c>
      <c r="L128" s="6">
        <f t="shared" ref="L128:N133" si="10">IF(D128=0,"-",(H128-D128)/D128)</f>
        <v>-0.5</v>
      </c>
      <c r="M128" s="6" t="str">
        <f t="shared" si="10"/>
        <v>-</v>
      </c>
      <c r="N128" s="6">
        <f t="shared" si="10"/>
        <v>-0.18181818181818182</v>
      </c>
    </row>
    <row r="129" spans="2:14" ht="15" thickBot="1" x14ac:dyDescent="0.25">
      <c r="B129" s="4" t="s">
        <v>64</v>
      </c>
      <c r="C129" s="10">
        <v>4</v>
      </c>
      <c r="D129" s="10">
        <v>1</v>
      </c>
      <c r="E129" s="10">
        <v>0</v>
      </c>
      <c r="F129" s="10">
        <v>5</v>
      </c>
      <c r="G129" s="10">
        <v>2</v>
      </c>
      <c r="H129" s="10">
        <v>1</v>
      </c>
      <c r="I129" s="10">
        <v>0</v>
      </c>
      <c r="J129" s="10">
        <v>3</v>
      </c>
      <c r="K129" s="6">
        <f t="shared" ref="K129:K133" si="11">IF(C129=0,"-",(G129-C129)/C129)</f>
        <v>-0.5</v>
      </c>
      <c r="L129" s="6">
        <f t="shared" si="10"/>
        <v>0</v>
      </c>
      <c r="M129" s="6" t="str">
        <f t="shared" si="10"/>
        <v>-</v>
      </c>
      <c r="N129" s="6">
        <f t="shared" si="10"/>
        <v>-0.4</v>
      </c>
    </row>
    <row r="130" spans="2:14" ht="15" thickBot="1" x14ac:dyDescent="0.25">
      <c r="B130" s="4" t="s">
        <v>65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6" t="str">
        <f t="shared" si="11"/>
        <v>-</v>
      </c>
      <c r="L130" s="6" t="str">
        <f t="shared" si="10"/>
        <v>-</v>
      </c>
      <c r="M130" s="6" t="str">
        <f t="shared" si="10"/>
        <v>-</v>
      </c>
      <c r="N130" s="6" t="str">
        <f t="shared" si="10"/>
        <v>-</v>
      </c>
    </row>
    <row r="131" spans="2:14" ht="15" thickBot="1" x14ac:dyDescent="0.25">
      <c r="B131" s="7" t="s">
        <v>66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6" t="str">
        <f t="shared" si="11"/>
        <v>-</v>
      </c>
      <c r="L131" s="6" t="str">
        <f t="shared" si="10"/>
        <v>-</v>
      </c>
      <c r="M131" s="6" t="str">
        <f t="shared" si="10"/>
        <v>-</v>
      </c>
      <c r="N131" s="6" t="str">
        <f t="shared" si="10"/>
        <v>-</v>
      </c>
    </row>
    <row r="132" spans="2:14" ht="15" thickBot="1" x14ac:dyDescent="0.25">
      <c r="B132" s="4" t="s">
        <v>67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6" t="str">
        <f t="shared" si="11"/>
        <v>-</v>
      </c>
      <c r="L132" s="6" t="str">
        <f t="shared" si="10"/>
        <v>-</v>
      </c>
      <c r="M132" s="6" t="str">
        <f t="shared" si="10"/>
        <v>-</v>
      </c>
      <c r="N132" s="6" t="str">
        <f t="shared" si="10"/>
        <v>-</v>
      </c>
    </row>
    <row r="133" spans="2:14" ht="15" thickBot="1" x14ac:dyDescent="0.25">
      <c r="B133" s="4" t="s">
        <v>68</v>
      </c>
      <c r="C133" s="10">
        <v>13</v>
      </c>
      <c r="D133" s="10">
        <v>3</v>
      </c>
      <c r="E133" s="10">
        <v>0</v>
      </c>
      <c r="F133" s="10">
        <v>16</v>
      </c>
      <c r="G133" s="10">
        <v>10</v>
      </c>
      <c r="H133" s="10">
        <v>2</v>
      </c>
      <c r="I133" s="10">
        <v>0</v>
      </c>
      <c r="J133" s="10">
        <v>12</v>
      </c>
      <c r="K133" s="6">
        <f t="shared" si="11"/>
        <v>-0.23076923076923078</v>
      </c>
      <c r="L133" s="6">
        <f t="shared" si="10"/>
        <v>-0.33333333333333331</v>
      </c>
      <c r="M133" s="6" t="str">
        <f t="shared" si="10"/>
        <v>-</v>
      </c>
      <c r="N133" s="6">
        <f t="shared" si="10"/>
        <v>-0.25</v>
      </c>
    </row>
    <row r="134" spans="2:14" ht="15" thickBot="1" x14ac:dyDescent="0.25">
      <c r="B134" s="4" t="s">
        <v>36</v>
      </c>
      <c r="C134" s="6">
        <f>IF(C128=0,"-",C128/(C128+C129))</f>
        <v>0.69230769230769229</v>
      </c>
      <c r="D134" s="6">
        <f>IF(D128=0,"-",D128/(D128+D129))</f>
        <v>0.66666666666666663</v>
      </c>
      <c r="E134" s="6" t="str">
        <f t="shared" ref="E134:J134" si="12">IF(E128=0,"-",E128/(E128+E129))</f>
        <v>-</v>
      </c>
      <c r="F134" s="6">
        <f t="shared" si="12"/>
        <v>0.6875</v>
      </c>
      <c r="G134" s="6">
        <f t="shared" si="12"/>
        <v>0.8</v>
      </c>
      <c r="H134" s="6">
        <f t="shared" si="12"/>
        <v>0.5</v>
      </c>
      <c r="I134" s="6" t="str">
        <f t="shared" si="12"/>
        <v>-</v>
      </c>
      <c r="J134" s="6">
        <f t="shared" si="12"/>
        <v>0.75</v>
      </c>
      <c r="K134" s="6">
        <f>IF(OR(C134="-",G134="-"),"-",(G134-C134)/C134)</f>
        <v>0.15555555555555564</v>
      </c>
      <c r="L134" s="6">
        <f t="shared" ref="L134:N135" si="13">IF(OR(D134="-",H134="-"),"-",(H134-D134)/D134)</f>
        <v>-0.24999999999999994</v>
      </c>
      <c r="M134" s="6" t="str">
        <f t="shared" si="13"/>
        <v>-</v>
      </c>
      <c r="N134" s="6">
        <f t="shared" si="13"/>
        <v>9.0909090909090912E-2</v>
      </c>
    </row>
    <row r="135" spans="2:14" ht="15" thickBot="1" x14ac:dyDescent="0.25">
      <c r="B135" s="4" t="s">
        <v>37</v>
      </c>
      <c r="C135" s="6" t="str">
        <f>IF(C131=0,"-",C131/(C130+C131))</f>
        <v>-</v>
      </c>
      <c r="D135" s="6" t="str">
        <f t="shared" ref="D135:J135" si="14">IF(D131=0,"-",D131/(D130+D131))</f>
        <v>-</v>
      </c>
      <c r="E135" s="6" t="str">
        <f t="shared" si="14"/>
        <v>-</v>
      </c>
      <c r="F135" s="6" t="str">
        <f t="shared" si="14"/>
        <v>-</v>
      </c>
      <c r="G135" s="6" t="str">
        <f t="shared" si="14"/>
        <v>-</v>
      </c>
      <c r="H135" s="6" t="str">
        <f t="shared" si="14"/>
        <v>-</v>
      </c>
      <c r="I135" s="6" t="str">
        <f t="shared" si="14"/>
        <v>-</v>
      </c>
      <c r="J135" s="6" t="str">
        <f t="shared" si="14"/>
        <v>-</v>
      </c>
      <c r="K135" s="6" t="str">
        <f>IF(OR(C135="-",G135="-"),"-",(G135-C135)/C135)</f>
        <v>-</v>
      </c>
      <c r="L135" s="6" t="str">
        <f t="shared" si="13"/>
        <v>-</v>
      </c>
      <c r="M135" s="6" t="str">
        <f t="shared" si="13"/>
        <v>-</v>
      </c>
      <c r="N135" s="6" t="str">
        <f t="shared" si="13"/>
        <v>-</v>
      </c>
    </row>
    <row r="136" spans="2:14" x14ac:dyDescent="0.2">
      <c r="C136" s="13"/>
    </row>
    <row r="137" spans="2:14" x14ac:dyDescent="0.2">
      <c r="C137" s="13"/>
      <c r="M137" s="14"/>
    </row>
    <row r="138" spans="2:14" x14ac:dyDescent="0.2">
      <c r="C138" s="13"/>
    </row>
    <row r="141" spans="2:14" ht="29.25" customHeight="1" thickBot="1" x14ac:dyDescent="0.25">
      <c r="C141" s="27">
        <v>2024</v>
      </c>
      <c r="D141" s="28"/>
      <c r="E141" s="28"/>
      <c r="F141" s="29"/>
      <c r="G141" s="27">
        <v>2025</v>
      </c>
      <c r="H141" s="28"/>
      <c r="I141" s="28"/>
      <c r="J141" s="29"/>
      <c r="K141" s="30" t="s">
        <v>58</v>
      </c>
      <c r="L141" s="31"/>
      <c r="M141" s="31"/>
      <c r="N141" s="31"/>
    </row>
    <row r="142" spans="2:14" ht="57.75" customHeight="1" thickBot="1" x14ac:dyDescent="0.25">
      <c r="C142" s="12" t="s">
        <v>60</v>
      </c>
      <c r="D142" s="12" t="s">
        <v>70</v>
      </c>
      <c r="E142" s="12" t="s">
        <v>69</v>
      </c>
      <c r="F142" s="12" t="s">
        <v>62</v>
      </c>
      <c r="G142" s="12" t="s">
        <v>60</v>
      </c>
      <c r="H142" s="12" t="s">
        <v>70</v>
      </c>
      <c r="I142" s="12" t="s">
        <v>69</v>
      </c>
      <c r="J142" s="12" t="s">
        <v>62</v>
      </c>
      <c r="K142" s="12" t="s">
        <v>60</v>
      </c>
      <c r="L142" s="12" t="s">
        <v>70</v>
      </c>
      <c r="M142" s="12" t="s">
        <v>69</v>
      </c>
      <c r="N142" s="12" t="s">
        <v>62</v>
      </c>
    </row>
    <row r="143" spans="2:14" ht="15" thickBot="1" x14ac:dyDescent="0.25">
      <c r="B143" s="4" t="s">
        <v>71</v>
      </c>
      <c r="C143" s="10">
        <v>9</v>
      </c>
      <c r="D143" s="10">
        <v>0</v>
      </c>
      <c r="E143" s="10">
        <v>0</v>
      </c>
      <c r="F143" s="10">
        <v>9</v>
      </c>
      <c r="G143" s="10">
        <v>0</v>
      </c>
      <c r="H143" s="10">
        <v>0</v>
      </c>
      <c r="I143" s="10">
        <v>0</v>
      </c>
      <c r="J143" s="10">
        <v>0</v>
      </c>
      <c r="K143" s="6">
        <f>IF(C143=0,"-",(G143-C143)/C143)</f>
        <v>-1</v>
      </c>
      <c r="L143" s="6" t="str">
        <f t="shared" ref="L143:N147" si="15">IF(D143=0,"-",(H143-D143)/D143)</f>
        <v>-</v>
      </c>
      <c r="M143" s="6" t="str">
        <f t="shared" si="15"/>
        <v>-</v>
      </c>
      <c r="N143" s="6">
        <f t="shared" si="15"/>
        <v>-1</v>
      </c>
    </row>
    <row r="144" spans="2:14" ht="15" thickBot="1" x14ac:dyDescent="0.25">
      <c r="B144" s="4" t="s">
        <v>72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6" t="str">
        <f t="shared" ref="K144:K147" si="16">IF(C144=0,"-",(G144-C144)/C144)</f>
        <v>-</v>
      </c>
      <c r="L144" s="6" t="str">
        <f t="shared" si="15"/>
        <v>-</v>
      </c>
      <c r="M144" s="6" t="str">
        <f t="shared" si="15"/>
        <v>-</v>
      </c>
      <c r="N144" s="6" t="str">
        <f t="shared" si="15"/>
        <v>-</v>
      </c>
    </row>
    <row r="145" spans="2:14" ht="15" thickBot="1" x14ac:dyDescent="0.25">
      <c r="B145" s="4" t="s">
        <v>73</v>
      </c>
      <c r="C145" s="10">
        <v>27</v>
      </c>
      <c r="D145" s="10">
        <v>0</v>
      </c>
      <c r="E145" s="10">
        <v>0</v>
      </c>
      <c r="F145" s="10">
        <v>27</v>
      </c>
      <c r="G145" s="10">
        <v>1</v>
      </c>
      <c r="H145" s="10">
        <v>0</v>
      </c>
      <c r="I145" s="10">
        <v>0</v>
      </c>
      <c r="J145" s="10">
        <v>1</v>
      </c>
      <c r="K145" s="6">
        <f t="shared" si="16"/>
        <v>-0.96296296296296291</v>
      </c>
      <c r="L145" s="6" t="str">
        <f t="shared" si="15"/>
        <v>-</v>
      </c>
      <c r="M145" s="6" t="str">
        <f t="shared" si="15"/>
        <v>-</v>
      </c>
      <c r="N145" s="6">
        <f t="shared" si="15"/>
        <v>-0.96296296296296291</v>
      </c>
    </row>
    <row r="146" spans="2:14" ht="15" thickBot="1" x14ac:dyDescent="0.25">
      <c r="B146" s="4" t="s">
        <v>74</v>
      </c>
      <c r="C146" s="10">
        <v>1</v>
      </c>
      <c r="D146" s="10">
        <v>0</v>
      </c>
      <c r="E146" s="10">
        <v>1</v>
      </c>
      <c r="F146" s="10">
        <v>2</v>
      </c>
      <c r="G146" s="10">
        <v>0</v>
      </c>
      <c r="H146" s="10">
        <v>0</v>
      </c>
      <c r="I146" s="10">
        <v>0</v>
      </c>
      <c r="J146" s="10">
        <v>0</v>
      </c>
      <c r="K146" s="6">
        <f t="shared" si="16"/>
        <v>-1</v>
      </c>
      <c r="L146" s="6" t="str">
        <f t="shared" si="15"/>
        <v>-</v>
      </c>
      <c r="M146" s="6">
        <f t="shared" si="15"/>
        <v>-1</v>
      </c>
      <c r="N146" s="6">
        <f t="shared" si="15"/>
        <v>-1</v>
      </c>
    </row>
    <row r="147" spans="2:14" ht="15" thickBot="1" x14ac:dyDescent="0.25">
      <c r="B147" s="4" t="s">
        <v>75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6" t="str">
        <f t="shared" si="16"/>
        <v>-</v>
      </c>
      <c r="L147" s="6" t="str">
        <f t="shared" si="15"/>
        <v>-</v>
      </c>
      <c r="M147" s="6" t="str">
        <f t="shared" si="15"/>
        <v>-</v>
      </c>
      <c r="N147" s="6" t="str">
        <f t="shared" si="15"/>
        <v>-</v>
      </c>
    </row>
    <row r="148" spans="2:14" ht="15" thickBot="1" x14ac:dyDescent="0.25">
      <c r="B148" s="7" t="s">
        <v>68</v>
      </c>
      <c r="C148" s="10">
        <v>37</v>
      </c>
      <c r="D148" s="10">
        <v>0</v>
      </c>
      <c r="E148" s="10">
        <v>1</v>
      </c>
      <c r="F148" s="10">
        <v>38</v>
      </c>
      <c r="G148" s="10">
        <v>1</v>
      </c>
      <c r="H148" s="10">
        <v>0</v>
      </c>
      <c r="I148" s="10">
        <v>0</v>
      </c>
      <c r="J148" s="10">
        <v>1</v>
      </c>
      <c r="K148" s="6">
        <f t="shared" ref="K148" si="17">IF(C148=0,"-",(G148-C148)/C148)</f>
        <v>-0.97297297297297303</v>
      </c>
      <c r="L148" s="6" t="str">
        <f t="shared" ref="L148" si="18">IF(D148=0,"-",(H148-D148)/D148)</f>
        <v>-</v>
      </c>
      <c r="M148" s="6">
        <f t="shared" ref="M148" si="19">IF(E148=0,"-",(I148-E148)/E148)</f>
        <v>-1</v>
      </c>
      <c r="N148" s="6">
        <f t="shared" ref="N148" si="20">IF(F148=0,"-",(J148-F148)/F148)</f>
        <v>-0.97368421052631582</v>
      </c>
    </row>
    <row r="149" spans="2:14" ht="29.25" thickBot="1" x14ac:dyDescent="0.25">
      <c r="B149" s="7" t="s">
        <v>76</v>
      </c>
      <c r="C149" s="6">
        <f t="shared" ref="C149:J150" si="21">IF(C143=0,"-",(C143/(C143+C145)))</f>
        <v>0.25</v>
      </c>
      <c r="D149" s="6" t="str">
        <f t="shared" si="21"/>
        <v>-</v>
      </c>
      <c r="E149" s="6" t="str">
        <f t="shared" si="21"/>
        <v>-</v>
      </c>
      <c r="F149" s="6">
        <f t="shared" si="21"/>
        <v>0.25</v>
      </c>
      <c r="G149" s="6" t="str">
        <f t="shared" si="21"/>
        <v>-</v>
      </c>
      <c r="H149" s="6" t="str">
        <f t="shared" si="21"/>
        <v>-</v>
      </c>
      <c r="I149" s="6" t="str">
        <f t="shared" si="21"/>
        <v>-</v>
      </c>
      <c r="J149" s="6" t="str">
        <f t="shared" si="21"/>
        <v>-</v>
      </c>
      <c r="K149" s="6" t="str">
        <f>IF(OR(C149="-",G149="-"),"-",(G149-C149)/C149)</f>
        <v>-</v>
      </c>
      <c r="L149" s="6" t="str">
        <f t="shared" ref="L149:N150" si="22">IF(OR(D149="-",H149="-"),"-",(H149-D149)/D149)</f>
        <v>-</v>
      </c>
      <c r="M149" s="6" t="str">
        <f t="shared" si="22"/>
        <v>-</v>
      </c>
      <c r="N149" s="6" t="str">
        <f t="shared" si="22"/>
        <v>-</v>
      </c>
    </row>
    <row r="150" spans="2:14" ht="29.25" thickBot="1" x14ac:dyDescent="0.25">
      <c r="B150" s="7" t="s">
        <v>77</v>
      </c>
      <c r="C150" s="6" t="str">
        <f t="shared" si="21"/>
        <v>-</v>
      </c>
      <c r="D150" s="6" t="str">
        <f t="shared" si="21"/>
        <v>-</v>
      </c>
      <c r="E150" s="6" t="str">
        <f t="shared" si="21"/>
        <v>-</v>
      </c>
      <c r="F150" s="6" t="str">
        <f t="shared" si="21"/>
        <v>-</v>
      </c>
      <c r="G150" s="6" t="str">
        <f t="shared" si="21"/>
        <v>-</v>
      </c>
      <c r="H150" s="6" t="str">
        <f t="shared" si="21"/>
        <v>-</v>
      </c>
      <c r="I150" s="6" t="str">
        <f t="shared" si="21"/>
        <v>-</v>
      </c>
      <c r="J150" s="6" t="str">
        <f t="shared" si="21"/>
        <v>-</v>
      </c>
      <c r="K150" s="6" t="str">
        <f>IF(OR(C150="-",G150="-"),"-",(G150-C150)/C150)</f>
        <v>-</v>
      </c>
      <c r="L150" s="6" t="str">
        <f t="shared" si="22"/>
        <v>-</v>
      </c>
      <c r="M150" s="6" t="str">
        <f t="shared" si="22"/>
        <v>-</v>
      </c>
      <c r="N150" s="6" t="str">
        <f t="shared" si="22"/>
        <v>-</v>
      </c>
    </row>
    <row r="151" spans="2:14" ht="14.25" x14ac:dyDescent="0.2">
      <c r="B151" s="7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</row>
    <row r="154" spans="2:14" ht="14.25" x14ac:dyDescent="0.2">
      <c r="B154" s="7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</row>
    <row r="155" spans="2:14" ht="14.25" x14ac:dyDescent="0.2">
      <c r="B155" s="7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</row>
    <row r="156" spans="2:14" ht="29.25" customHeight="1" thickBot="1" x14ac:dyDescent="0.25">
      <c r="B156" s="7"/>
      <c r="C156" s="8">
        <v>2024</v>
      </c>
      <c r="D156" s="8">
        <v>2025</v>
      </c>
      <c r="E156" s="8" t="s">
        <v>99</v>
      </c>
    </row>
    <row r="157" spans="2:14" ht="15" thickBot="1" x14ac:dyDescent="0.25">
      <c r="B157" s="4" t="s">
        <v>94</v>
      </c>
      <c r="C157" s="19">
        <v>23</v>
      </c>
      <c r="D157" s="19">
        <v>1</v>
      </c>
      <c r="E157" s="18">
        <f>IF(C157=0,"-",(D157-C157)/C157)</f>
        <v>-0.95652173913043481</v>
      </c>
      <c r="F157" s="18"/>
      <c r="G157" s="18"/>
      <c r="H157" s="18"/>
      <c r="I157" s="18"/>
      <c r="J157" s="18"/>
      <c r="K157" s="18"/>
      <c r="L157" s="18"/>
      <c r="M157" s="18"/>
      <c r="N157" s="18"/>
    </row>
    <row r="158" spans="2:14" ht="15" thickBot="1" x14ac:dyDescent="0.25">
      <c r="B158" s="4" t="s">
        <v>95</v>
      </c>
      <c r="C158" s="19">
        <v>7</v>
      </c>
      <c r="D158" s="19">
        <v>0</v>
      </c>
      <c r="E158" s="18">
        <f t="shared" ref="E158:E159" si="23">IF(C158=0,"-",(D158-C158)/C158)</f>
        <v>-1</v>
      </c>
      <c r="F158" s="18"/>
      <c r="G158" s="18"/>
      <c r="H158" s="18"/>
      <c r="I158" s="18"/>
      <c r="J158" s="18"/>
      <c r="K158" s="18"/>
      <c r="L158" s="18"/>
      <c r="M158" s="18"/>
      <c r="N158" s="18"/>
    </row>
    <row r="159" spans="2:14" ht="15" thickBot="1" x14ac:dyDescent="0.25">
      <c r="B159" s="4" t="s">
        <v>96</v>
      </c>
      <c r="C159" s="19">
        <v>1</v>
      </c>
      <c r="D159" s="19">
        <v>0</v>
      </c>
      <c r="E159" s="18">
        <f t="shared" si="23"/>
        <v>-1</v>
      </c>
      <c r="F159" s="18"/>
      <c r="G159" s="18"/>
      <c r="H159" s="18"/>
      <c r="I159" s="18"/>
      <c r="J159" s="18"/>
      <c r="K159" s="18"/>
      <c r="L159" s="18"/>
      <c r="M159" s="18"/>
      <c r="N159" s="18"/>
    </row>
    <row r="160" spans="2:14" ht="15" thickBot="1" x14ac:dyDescent="0.25">
      <c r="B160" s="4" t="s">
        <v>97</v>
      </c>
      <c r="C160" s="18">
        <f>IF(C157=0,"-",C157/(C157+C158+C159))</f>
        <v>0.74193548387096775</v>
      </c>
      <c r="D160" s="18">
        <f>IF(D157=0,"-",D157/(D157+D158+D159))</f>
        <v>1</v>
      </c>
      <c r="E160" s="18">
        <f>IF(OR(C160="-",D160="-"),"-",(D160-C160)/C160)</f>
        <v>0.34782608695652173</v>
      </c>
      <c r="F160" s="18"/>
      <c r="G160" s="18"/>
      <c r="H160" s="18"/>
      <c r="I160" s="18"/>
      <c r="J160" s="18"/>
      <c r="K160" s="18"/>
      <c r="L160" s="18"/>
      <c r="M160" s="18"/>
      <c r="N160" s="18"/>
    </row>
    <row r="161" spans="2:14" ht="14.25" x14ac:dyDescent="0.2">
      <c r="B161" s="7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</row>
    <row r="162" spans="2:14" ht="14.25" x14ac:dyDescent="0.2">
      <c r="B162" s="7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</row>
    <row r="163" spans="2:14" ht="14.25" x14ac:dyDescent="0.2">
      <c r="B163" s="7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</row>
    <row r="165" spans="2:14" ht="42.75" customHeight="1" thickBot="1" x14ac:dyDescent="0.25">
      <c r="C165" s="8">
        <v>2024</v>
      </c>
      <c r="D165" s="8">
        <v>2025</v>
      </c>
      <c r="E165" s="8" t="s">
        <v>99</v>
      </c>
    </row>
    <row r="166" spans="2:14" ht="20.100000000000001" customHeight="1" thickBot="1" x14ac:dyDescent="0.25">
      <c r="B166" s="4" t="s">
        <v>38</v>
      </c>
      <c r="C166" s="5">
        <v>16</v>
      </c>
      <c r="D166" s="5">
        <v>12</v>
      </c>
      <c r="E166" s="6">
        <f>IF(C166=0,"-",(D166-C166)/C166)</f>
        <v>-0.25</v>
      </c>
    </row>
    <row r="167" spans="2:14" ht="20.100000000000001" customHeight="1" thickBot="1" x14ac:dyDescent="0.25">
      <c r="B167" s="4" t="s">
        <v>41</v>
      </c>
      <c r="C167" s="5">
        <v>3</v>
      </c>
      <c r="D167" s="5">
        <v>6</v>
      </c>
      <c r="E167" s="6">
        <f t="shared" ref="E167:E168" si="24">IF(C167=0,"-",(D167-C167)/C167)</f>
        <v>1</v>
      </c>
    </row>
    <row r="168" spans="2:14" ht="20.100000000000001" customHeight="1" thickBot="1" x14ac:dyDescent="0.25">
      <c r="B168" s="4" t="s">
        <v>42</v>
      </c>
      <c r="C168" s="5">
        <v>8</v>
      </c>
      <c r="D168" s="5">
        <v>3</v>
      </c>
      <c r="E168" s="6">
        <f t="shared" si="24"/>
        <v>-0.625</v>
      </c>
    </row>
    <row r="169" spans="2:14" ht="20.100000000000001" customHeight="1" thickBot="1" x14ac:dyDescent="0.25">
      <c r="B169" s="4" t="s">
        <v>98</v>
      </c>
      <c r="C169" s="6">
        <f>IF(C166=0,"-",(C167+C168)/C166)</f>
        <v>0.6875</v>
      </c>
      <c r="D169" s="6">
        <f>IF(D166=0,"-",(D167+D168)/D166)</f>
        <v>0.75</v>
      </c>
      <c r="E169" s="6">
        <f t="shared" ref="E169:E171" si="25">IF(OR(C169="-",D169="-"),"-",(D169-C169)/C169)</f>
        <v>9.0909090909090912E-2</v>
      </c>
    </row>
    <row r="170" spans="2:14" ht="20.100000000000001" customHeight="1" thickBot="1" x14ac:dyDescent="0.25">
      <c r="B170" s="4" t="s">
        <v>39</v>
      </c>
      <c r="C170" s="6">
        <v>1</v>
      </c>
      <c r="D170" s="6">
        <v>0.75</v>
      </c>
      <c r="E170" s="6">
        <f t="shared" si="25"/>
        <v>-0.25</v>
      </c>
    </row>
    <row r="171" spans="2:14" ht="20.100000000000001" customHeight="1" thickBot="1" x14ac:dyDescent="0.25">
      <c r="B171" s="4" t="s">
        <v>40</v>
      </c>
      <c r="C171" s="6">
        <v>0.61538461538461542</v>
      </c>
      <c r="D171" s="6">
        <v>0.75</v>
      </c>
      <c r="E171" s="6">
        <f t="shared" si="25"/>
        <v>0.21874999999999994</v>
      </c>
    </row>
    <row r="172" spans="2:14" ht="20.100000000000001" customHeight="1" x14ac:dyDescent="0.2">
      <c r="B172" s="7"/>
      <c r="C172" s="18"/>
      <c r="D172" s="18"/>
      <c r="E172" s="18"/>
    </row>
    <row r="177" spans="2:8" ht="42.75" customHeight="1" thickBot="1" x14ac:dyDescent="0.25">
      <c r="C177" s="8">
        <v>2024</v>
      </c>
      <c r="D177" s="8">
        <v>2025</v>
      </c>
      <c r="E177" s="8" t="s">
        <v>99</v>
      </c>
    </row>
    <row r="178" spans="2:8" ht="15" thickBot="1" x14ac:dyDescent="0.25">
      <c r="B178" s="15" t="s">
        <v>81</v>
      </c>
      <c r="C178" s="5">
        <v>10</v>
      </c>
      <c r="D178" s="5">
        <v>7</v>
      </c>
      <c r="E178" s="6">
        <f>IF(C178=0,"-",(D178-C178)/C178)</f>
        <v>-0.3</v>
      </c>
      <c r="H178" s="13"/>
    </row>
    <row r="179" spans="2:8" ht="15" thickBot="1" x14ac:dyDescent="0.25">
      <c r="B179" s="4" t="s">
        <v>43</v>
      </c>
      <c r="C179" s="5">
        <v>10</v>
      </c>
      <c r="D179" s="5">
        <v>2</v>
      </c>
      <c r="E179" s="6">
        <f t="shared" ref="E179:E185" si="26">IF(C179=0,"-",(D179-C179)/C179)</f>
        <v>-0.8</v>
      </c>
      <c r="H179" s="13"/>
    </row>
    <row r="180" spans="2:8" ht="15" thickBot="1" x14ac:dyDescent="0.25">
      <c r="B180" s="4" t="s">
        <v>47</v>
      </c>
      <c r="C180" s="5">
        <v>0</v>
      </c>
      <c r="D180" s="5">
        <v>5</v>
      </c>
      <c r="E180" s="6" t="str">
        <f t="shared" si="26"/>
        <v>-</v>
      </c>
      <c r="H180" s="13"/>
    </row>
    <row r="181" spans="2:8" ht="15" thickBot="1" x14ac:dyDescent="0.25">
      <c r="B181" s="4" t="s">
        <v>78</v>
      </c>
      <c r="C181" s="5">
        <v>0</v>
      </c>
      <c r="D181" s="5">
        <v>0</v>
      </c>
      <c r="E181" s="6" t="str">
        <f t="shared" si="26"/>
        <v>-</v>
      </c>
      <c r="H181" s="13"/>
    </row>
    <row r="182" spans="2:8" ht="15" thickBot="1" x14ac:dyDescent="0.25">
      <c r="B182" s="15" t="s">
        <v>79</v>
      </c>
      <c r="C182" s="5">
        <v>35</v>
      </c>
      <c r="D182" s="5">
        <v>6</v>
      </c>
      <c r="E182" s="6">
        <f t="shared" si="26"/>
        <v>-0.82857142857142863</v>
      </c>
      <c r="H182" s="13"/>
    </row>
    <row r="183" spans="2:8" ht="15" thickBot="1" x14ac:dyDescent="0.25">
      <c r="B183" s="4" t="s">
        <v>47</v>
      </c>
      <c r="C183" s="5">
        <v>35</v>
      </c>
      <c r="D183" s="5">
        <v>6</v>
      </c>
      <c r="E183" s="6">
        <f t="shared" si="26"/>
        <v>-0.82857142857142863</v>
      </c>
      <c r="H183" s="13"/>
    </row>
    <row r="184" spans="2:8" ht="15" thickBot="1" x14ac:dyDescent="0.25">
      <c r="B184" s="4" t="s">
        <v>70</v>
      </c>
      <c r="C184" s="5">
        <v>0</v>
      </c>
      <c r="D184" s="5">
        <v>0</v>
      </c>
      <c r="E184" s="6" t="str">
        <f t="shared" si="26"/>
        <v>-</v>
      </c>
      <c r="H184" s="13"/>
    </row>
    <row r="185" spans="2:8" ht="15" thickBot="1" x14ac:dyDescent="0.25">
      <c r="B185" s="4" t="s">
        <v>80</v>
      </c>
      <c r="C185" s="5">
        <v>0</v>
      </c>
      <c r="D185" s="5">
        <v>0</v>
      </c>
      <c r="E185" s="6" t="str">
        <f t="shared" si="26"/>
        <v>-</v>
      </c>
      <c r="H185" s="13"/>
    </row>
    <row r="196" spans="2:5" ht="42.75" customHeight="1" thickBot="1" x14ac:dyDescent="0.25">
      <c r="C196" s="8">
        <v>2024</v>
      </c>
      <c r="D196" s="8">
        <v>2025</v>
      </c>
      <c r="E196" s="8" t="s">
        <v>99</v>
      </c>
    </row>
    <row r="197" spans="2:5" ht="15" thickBot="1" x14ac:dyDescent="0.25">
      <c r="B197" s="4" t="s">
        <v>82</v>
      </c>
      <c r="C197" s="5">
        <v>6</v>
      </c>
      <c r="D197" s="5">
        <v>5</v>
      </c>
      <c r="E197" s="6">
        <f t="shared" ref="E197:E200" si="27">IF(C197=0,"-",(D197-C197)/C197)</f>
        <v>-0.16666666666666666</v>
      </c>
    </row>
    <row r="198" spans="2:5" ht="15" thickBot="1" x14ac:dyDescent="0.25">
      <c r="B198" s="4" t="s">
        <v>83</v>
      </c>
      <c r="C198" s="5">
        <v>0</v>
      </c>
      <c r="D198" s="5">
        <v>0</v>
      </c>
      <c r="E198" s="6" t="str">
        <f t="shared" si="27"/>
        <v>-</v>
      </c>
    </row>
    <row r="199" spans="2:5" ht="15" thickBot="1" x14ac:dyDescent="0.25">
      <c r="B199" s="4" t="s">
        <v>84</v>
      </c>
      <c r="C199" s="5">
        <v>6</v>
      </c>
      <c r="D199" s="5">
        <v>5</v>
      </c>
      <c r="E199" s="6">
        <f t="shared" si="27"/>
        <v>-0.16666666666666666</v>
      </c>
    </row>
    <row r="200" spans="2:5" ht="15" thickBot="1" x14ac:dyDescent="0.25">
      <c r="B200" s="4" t="s">
        <v>85</v>
      </c>
      <c r="C200" s="5">
        <v>6</v>
      </c>
      <c r="D200" s="5">
        <v>5</v>
      </c>
      <c r="E200" s="6">
        <f t="shared" si="27"/>
        <v>-0.16666666666666666</v>
      </c>
    </row>
    <row r="201" spans="2:5" ht="14.25" x14ac:dyDescent="0.2">
      <c r="B201" s="7"/>
      <c r="C201" s="19"/>
      <c r="D201" s="19"/>
      <c r="E201" s="18"/>
    </row>
    <row r="206" spans="2:5" ht="42.75" customHeight="1" thickBot="1" x14ac:dyDescent="0.25">
      <c r="C206" s="8">
        <v>2024</v>
      </c>
      <c r="D206" s="8">
        <v>2025</v>
      </c>
      <c r="E206" s="8" t="s">
        <v>99</v>
      </c>
    </row>
    <row r="207" spans="2:5" ht="20.100000000000001" customHeight="1" thickBot="1" x14ac:dyDescent="0.25">
      <c r="B207" s="16" t="s">
        <v>88</v>
      </c>
      <c r="C207" s="5"/>
      <c r="D207" s="5"/>
      <c r="E207" s="6" t="str">
        <f t="shared" ref="E207:E210" si="28">IF(C207=0,"-",(D207-C207)/C207)</f>
        <v>-</v>
      </c>
    </row>
    <row r="208" spans="2:5" ht="20.100000000000001" customHeight="1" thickBot="1" x14ac:dyDescent="0.25">
      <c r="B208" s="17" t="s">
        <v>89</v>
      </c>
      <c r="C208" s="5">
        <v>6</v>
      </c>
      <c r="D208" s="5">
        <v>5</v>
      </c>
      <c r="E208" s="6">
        <f t="shared" si="28"/>
        <v>-0.16666666666666666</v>
      </c>
    </row>
    <row r="209" spans="2:5" ht="20.100000000000001" customHeight="1" thickBot="1" x14ac:dyDescent="0.25">
      <c r="B209" s="17" t="s">
        <v>86</v>
      </c>
      <c r="C209" s="5">
        <v>4</v>
      </c>
      <c r="D209" s="5">
        <v>3</v>
      </c>
      <c r="E209" s="6">
        <f t="shared" si="28"/>
        <v>-0.25</v>
      </c>
    </row>
    <row r="210" spans="2:5" ht="20.100000000000001" customHeight="1" thickBot="1" x14ac:dyDescent="0.25">
      <c r="B210" s="17" t="s">
        <v>87</v>
      </c>
      <c r="C210" s="5">
        <v>2</v>
      </c>
      <c r="D210" s="5">
        <v>2</v>
      </c>
      <c r="E210" s="6">
        <f t="shared" si="28"/>
        <v>0</v>
      </c>
    </row>
    <row r="211" spans="2:5" ht="20.100000000000001" customHeight="1" thickBot="1" x14ac:dyDescent="0.25">
      <c r="B211" s="17" t="s">
        <v>90</v>
      </c>
      <c r="C211" s="5"/>
      <c r="D211" s="5"/>
      <c r="E211" s="6"/>
    </row>
    <row r="212" spans="2:5" ht="20.100000000000001" customHeight="1" thickBot="1" x14ac:dyDescent="0.25">
      <c r="B212" s="17" t="s">
        <v>89</v>
      </c>
      <c r="C212" s="5">
        <v>0</v>
      </c>
      <c r="D212" s="5">
        <v>0</v>
      </c>
      <c r="E212" s="6" t="str">
        <f>IF(C212=0,"-",(D212-C212)/C212)</f>
        <v>-</v>
      </c>
    </row>
    <row r="213" spans="2:5" ht="15" thickBot="1" x14ac:dyDescent="0.25">
      <c r="B213" s="17" t="s">
        <v>86</v>
      </c>
      <c r="C213" s="5">
        <v>0</v>
      </c>
      <c r="D213" s="5">
        <v>0</v>
      </c>
      <c r="E213" s="6" t="str">
        <f t="shared" ref="E213:E214" si="29">IF(C213=0,"-",(D213-C213)/C213)</f>
        <v>-</v>
      </c>
    </row>
    <row r="214" spans="2:5" ht="15" thickBot="1" x14ac:dyDescent="0.25">
      <c r="B214" s="17" t="s">
        <v>87</v>
      </c>
      <c r="C214" s="5">
        <v>0</v>
      </c>
      <c r="D214" s="5">
        <v>0</v>
      </c>
      <c r="E214" s="6" t="str">
        <f t="shared" si="29"/>
        <v>-</v>
      </c>
    </row>
    <row r="215" spans="2:5" ht="14.25" x14ac:dyDescent="0.2">
      <c r="B215" s="21"/>
      <c r="C215" s="19"/>
      <c r="D215" s="19"/>
      <c r="E215" s="18"/>
    </row>
    <row r="220" spans="2:5" ht="42.75" customHeight="1" thickBot="1" x14ac:dyDescent="0.25">
      <c r="C220" s="8">
        <v>2024</v>
      </c>
      <c r="D220" s="8">
        <v>2025</v>
      </c>
      <c r="E220" s="8" t="s">
        <v>99</v>
      </c>
    </row>
    <row r="221" spans="2:5" ht="15" thickBot="1" x14ac:dyDescent="0.25">
      <c r="B221" s="16" t="s">
        <v>91</v>
      </c>
      <c r="C221" s="5">
        <v>11</v>
      </c>
      <c r="D221" s="5">
        <v>14</v>
      </c>
      <c r="E221" s="6">
        <f t="shared" ref="E221:E223" si="30">IF(C221=0,"-",(D221-C221)/C221)</f>
        <v>0.27272727272727271</v>
      </c>
    </row>
    <row r="222" spans="2:5" ht="15" thickBot="1" x14ac:dyDescent="0.25">
      <c r="B222" s="16" t="s">
        <v>92</v>
      </c>
      <c r="C222" s="5">
        <v>16</v>
      </c>
      <c r="D222" s="5">
        <v>14</v>
      </c>
      <c r="E222" s="6">
        <f t="shared" si="30"/>
        <v>-0.125</v>
      </c>
    </row>
    <row r="223" spans="2:5" ht="15" thickBot="1" x14ac:dyDescent="0.25">
      <c r="B223" s="16" t="s">
        <v>93</v>
      </c>
      <c r="C223" s="5">
        <v>1</v>
      </c>
      <c r="D223" s="5">
        <v>5</v>
      </c>
      <c r="E223" s="6">
        <f t="shared" si="30"/>
        <v>4</v>
      </c>
    </row>
    <row r="224" spans="2:5" ht="15" thickBot="1" x14ac:dyDescent="0.25">
      <c r="C224" s="5"/>
      <c r="D224" s="5"/>
      <c r="E224" s="6"/>
    </row>
    <row r="225" spans="3:5" ht="15" thickBot="1" x14ac:dyDescent="0.25">
      <c r="C225" s="5"/>
      <c r="D225" s="5"/>
      <c r="E225" s="6"/>
    </row>
    <row r="226" spans="3:5" ht="15" thickBot="1" x14ac:dyDescent="0.25">
      <c r="C226" s="5"/>
      <c r="D226" s="5"/>
      <c r="E226" s="6"/>
    </row>
    <row r="227" spans="3:5" ht="15" thickBot="1" x14ac:dyDescent="0.25">
      <c r="C227" s="5"/>
      <c r="D227" s="5"/>
      <c r="E227" s="6"/>
    </row>
    <row r="228" spans="3:5" ht="15" thickBot="1" x14ac:dyDescent="0.25">
      <c r="C228" s="5"/>
      <c r="D228" s="5"/>
      <c r="E228" s="6"/>
    </row>
  </sheetData>
  <mergeCells count="6">
    <mergeCell ref="C126:F126"/>
    <mergeCell ref="G126:J126"/>
    <mergeCell ref="K126:N126"/>
    <mergeCell ref="C141:F141"/>
    <mergeCell ref="G141:J141"/>
    <mergeCell ref="K141:N141"/>
  </mergeCells>
  <pageMargins left="0.70866141732283472" right="0.70866141732283472" top="0.74803149606299213" bottom="0.74803149606299213" header="0.31496062992125984" footer="0.31496062992125984"/>
  <pageSetup paperSize="9" scale="35" fitToWidth="2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N228"/>
  <sheetViews>
    <sheetView workbookViewId="0"/>
  </sheetViews>
  <sheetFormatPr baseColWidth="10" defaultRowHeight="12.75" x14ac:dyDescent="0.2"/>
  <cols>
    <col min="2" max="2" width="56.875" bestFit="1" customWidth="1"/>
    <col min="3" max="4" width="12.5" customWidth="1"/>
    <col min="5" max="5" width="12.75" customWidth="1"/>
    <col min="6" max="6" width="8.75" bestFit="1" customWidth="1"/>
    <col min="7" max="7" width="11.625" customWidth="1"/>
    <col min="8" max="8" width="12.125" customWidth="1"/>
    <col min="9" max="9" width="12.75" customWidth="1"/>
    <col min="10" max="10" width="8.75" bestFit="1" customWidth="1"/>
    <col min="11" max="11" width="11.625" bestFit="1" customWidth="1"/>
    <col min="12" max="12" width="12" bestFit="1" customWidth="1"/>
    <col min="13" max="13" width="12.75" customWidth="1"/>
    <col min="14" max="14" width="9.625" bestFit="1" customWidth="1"/>
  </cols>
  <sheetData>
    <row r="1" spans="1:5" ht="15" thickBot="1" x14ac:dyDescent="0.25">
      <c r="A1" s="5"/>
      <c r="B1" s="5"/>
    </row>
    <row r="2" spans="1:5" ht="15" thickBot="1" x14ac:dyDescent="0.25">
      <c r="A2" s="5"/>
      <c r="B2" s="5"/>
    </row>
    <row r="3" spans="1:5" ht="15" thickBot="1" x14ac:dyDescent="0.25">
      <c r="A3" s="5"/>
      <c r="B3" s="5"/>
    </row>
    <row r="11" spans="1:5" ht="27" customHeight="1" x14ac:dyDescent="0.2">
      <c r="B11" s="20" t="str">
        <f>Portada!B9</f>
        <v>Año 2025</v>
      </c>
    </row>
    <row r="13" spans="1:5" ht="42.75" customHeight="1" thickBot="1" x14ac:dyDescent="0.25">
      <c r="C13" s="8">
        <v>2024</v>
      </c>
      <c r="D13" s="8">
        <v>2025</v>
      </c>
      <c r="E13" s="8" t="s">
        <v>99</v>
      </c>
    </row>
    <row r="14" spans="1:5" ht="20.100000000000001" customHeight="1" thickBot="1" x14ac:dyDescent="0.25">
      <c r="B14" s="4" t="s">
        <v>22</v>
      </c>
      <c r="C14" s="5">
        <v>6675</v>
      </c>
      <c r="D14" s="5">
        <v>7147</v>
      </c>
      <c r="E14" s="6">
        <f>IF(C14&gt;0,(D14-C14)/C14)</f>
        <v>7.0711610486891383E-2</v>
      </c>
    </row>
    <row r="15" spans="1:5" ht="20.100000000000001" customHeight="1" thickBot="1" x14ac:dyDescent="0.25">
      <c r="B15" s="4" t="s">
        <v>17</v>
      </c>
      <c r="C15" s="5">
        <v>6454</v>
      </c>
      <c r="D15" s="5">
        <v>6890</v>
      </c>
      <c r="E15" s="6">
        <f t="shared" ref="E15:E25" si="0">IF(C15&gt;0,(D15-C15)/C15)</f>
        <v>6.755500464828014E-2</v>
      </c>
    </row>
    <row r="16" spans="1:5" ht="20.100000000000001" customHeight="1" thickBot="1" x14ac:dyDescent="0.25">
      <c r="B16" s="4" t="s">
        <v>18</v>
      </c>
      <c r="C16" s="5">
        <v>3437</v>
      </c>
      <c r="D16" s="5">
        <v>3672</v>
      </c>
      <c r="E16" s="6">
        <f t="shared" si="0"/>
        <v>6.8373581611870821E-2</v>
      </c>
    </row>
    <row r="17" spans="2:5" ht="20.100000000000001" customHeight="1" thickBot="1" x14ac:dyDescent="0.25">
      <c r="B17" s="4" t="s">
        <v>19</v>
      </c>
      <c r="C17" s="5">
        <v>3017</v>
      </c>
      <c r="D17" s="5">
        <v>3218</v>
      </c>
      <c r="E17" s="6">
        <f t="shared" si="0"/>
        <v>6.6622472654955259E-2</v>
      </c>
    </row>
    <row r="18" spans="2:5" ht="20.100000000000001" customHeight="1" thickBot="1" x14ac:dyDescent="0.25">
      <c r="B18" s="4" t="s">
        <v>100</v>
      </c>
      <c r="C18" s="5">
        <v>12</v>
      </c>
      <c r="D18" s="5">
        <v>36</v>
      </c>
      <c r="E18" s="6">
        <f>IF(C18=0,"-",(D18-C18)/C18)</f>
        <v>2</v>
      </c>
    </row>
    <row r="19" spans="2:5" ht="20.100000000000001" customHeight="1" thickBot="1" x14ac:dyDescent="0.25">
      <c r="B19" s="4" t="s">
        <v>101</v>
      </c>
      <c r="C19" s="5">
        <v>19</v>
      </c>
      <c r="D19" s="5">
        <v>28</v>
      </c>
      <c r="E19" s="6">
        <f>IF(C19=0,"-",(D19-C19)/C19)</f>
        <v>0.47368421052631576</v>
      </c>
    </row>
    <row r="20" spans="2:5" ht="20.100000000000001" customHeight="1" thickBot="1" x14ac:dyDescent="0.25">
      <c r="B20" s="4" t="s">
        <v>20</v>
      </c>
      <c r="C20" s="6">
        <f>C17/C15</f>
        <v>0.46746203904555317</v>
      </c>
      <c r="D20" s="6">
        <f>D17/D15</f>
        <v>0.46705370101596516</v>
      </c>
      <c r="E20" s="6">
        <f t="shared" si="0"/>
        <v>-8.7352126051077087E-4</v>
      </c>
    </row>
    <row r="21" spans="2:5" ht="30" customHeight="1" thickBot="1" x14ac:dyDescent="0.25">
      <c r="B21" s="4" t="s">
        <v>23</v>
      </c>
      <c r="C21" s="5">
        <v>745</v>
      </c>
      <c r="D21" s="5">
        <v>893</v>
      </c>
      <c r="E21" s="6">
        <f t="shared" si="0"/>
        <v>0.19865771812080538</v>
      </c>
    </row>
    <row r="22" spans="2:5" ht="20.100000000000001" customHeight="1" thickBot="1" x14ac:dyDescent="0.25">
      <c r="B22" s="4" t="s">
        <v>24</v>
      </c>
      <c r="C22" s="5">
        <v>379</v>
      </c>
      <c r="D22" s="5">
        <v>441</v>
      </c>
      <c r="E22" s="6">
        <f t="shared" si="0"/>
        <v>0.16358839050131926</v>
      </c>
    </row>
    <row r="23" spans="2:5" ht="20.100000000000001" customHeight="1" thickBot="1" x14ac:dyDescent="0.25">
      <c r="B23" s="4" t="s">
        <v>25</v>
      </c>
      <c r="C23" s="5">
        <v>366</v>
      </c>
      <c r="D23" s="5">
        <v>452</v>
      </c>
      <c r="E23" s="6">
        <f t="shared" si="0"/>
        <v>0.23497267759562843</v>
      </c>
    </row>
    <row r="24" spans="2:5" ht="20.100000000000001" customHeight="1" thickBot="1" x14ac:dyDescent="0.25">
      <c r="B24" s="4" t="s">
        <v>21</v>
      </c>
      <c r="C24" s="6">
        <f>C23/C21</f>
        <v>0.49127516778523489</v>
      </c>
      <c r="D24" s="6">
        <f t="shared" ref="D24" si="1">D23/D21</f>
        <v>0.50615901455767076</v>
      </c>
      <c r="E24" s="6">
        <f t="shared" si="0"/>
        <v>3.0296354769029303E-2</v>
      </c>
    </row>
    <row r="25" spans="2:5" ht="20.100000000000001" customHeight="1" thickBot="1" x14ac:dyDescent="0.25">
      <c r="B25" s="7" t="s">
        <v>26</v>
      </c>
      <c r="C25" s="6">
        <v>0.56406419879111613</v>
      </c>
      <c r="D25" s="6">
        <v>0.59880499728408476</v>
      </c>
      <c r="E25" s="6">
        <f t="shared" si="0"/>
        <v>6.1590149786892992E-2</v>
      </c>
    </row>
    <row r="33" spans="2:5" ht="42.75" customHeight="1" thickBot="1" x14ac:dyDescent="0.25">
      <c r="C33" s="8">
        <v>2024</v>
      </c>
      <c r="D33" s="8">
        <v>2025</v>
      </c>
      <c r="E33" s="8" t="s">
        <v>99</v>
      </c>
    </row>
    <row r="34" spans="2:5" ht="20.100000000000001" customHeight="1" thickBot="1" x14ac:dyDescent="0.25">
      <c r="B34" s="4" t="s">
        <v>27</v>
      </c>
      <c r="C34" s="5">
        <v>1056</v>
      </c>
      <c r="D34" s="5">
        <v>1212</v>
      </c>
      <c r="E34" s="6">
        <f>IF(C34&gt;0,(D34-C34)/C34,"-")</f>
        <v>0.14772727272727273</v>
      </c>
    </row>
    <row r="35" spans="2:5" ht="20.100000000000001" customHeight="1" thickBot="1" x14ac:dyDescent="0.25">
      <c r="B35" s="4" t="s">
        <v>29</v>
      </c>
      <c r="C35" s="5">
        <v>2</v>
      </c>
      <c r="D35" s="5">
        <v>12</v>
      </c>
      <c r="E35" s="6">
        <f t="shared" ref="E35:E37" si="2">IF(C35&gt;0,(D35-C35)/C35,"-")</f>
        <v>5</v>
      </c>
    </row>
    <row r="36" spans="2:5" ht="20.100000000000001" customHeight="1" thickBot="1" x14ac:dyDescent="0.25">
      <c r="B36" s="4" t="s">
        <v>28</v>
      </c>
      <c r="C36" s="5">
        <v>655</v>
      </c>
      <c r="D36" s="5">
        <v>817</v>
      </c>
      <c r="E36" s="6">
        <f t="shared" si="2"/>
        <v>0.24732824427480915</v>
      </c>
    </row>
    <row r="37" spans="2:5" ht="20.100000000000001" customHeight="1" thickBot="1" x14ac:dyDescent="0.25">
      <c r="B37" s="4" t="s">
        <v>30</v>
      </c>
      <c r="C37" s="5">
        <v>399</v>
      </c>
      <c r="D37" s="5">
        <v>383</v>
      </c>
      <c r="E37" s="6">
        <f t="shared" si="2"/>
        <v>-4.0100250626566414E-2</v>
      </c>
    </row>
    <row r="43" spans="2:5" ht="42.75" customHeight="1" thickBot="1" x14ac:dyDescent="0.25">
      <c r="C43" s="8">
        <v>2024</v>
      </c>
      <c r="D43" s="8">
        <v>2025</v>
      </c>
      <c r="E43" s="8" t="s">
        <v>99</v>
      </c>
    </row>
    <row r="44" spans="2:5" ht="20.100000000000001" customHeight="1" thickBot="1" x14ac:dyDescent="0.25">
      <c r="B44" s="4" t="s">
        <v>33</v>
      </c>
      <c r="C44" s="5">
        <v>1382</v>
      </c>
      <c r="D44" s="5">
        <v>1420</v>
      </c>
      <c r="E44" s="6">
        <f>IF(C44&gt;0,(D44-C44)/C44,"-")</f>
        <v>2.7496382054992764E-2</v>
      </c>
    </row>
    <row r="45" spans="2:5" ht="20.100000000000001" customHeight="1" thickBot="1" x14ac:dyDescent="0.25">
      <c r="B45" s="4" t="s">
        <v>34</v>
      </c>
      <c r="C45" s="5">
        <v>51</v>
      </c>
      <c r="D45" s="5">
        <v>50</v>
      </c>
      <c r="E45" s="6">
        <f t="shared" ref="E45:E51" si="3">IF(C45&gt;0,(D45-C45)/C45,"-")</f>
        <v>-1.9607843137254902E-2</v>
      </c>
    </row>
    <row r="46" spans="2:5" ht="20.100000000000001" customHeight="1" thickBot="1" x14ac:dyDescent="0.25">
      <c r="B46" s="4" t="s">
        <v>31</v>
      </c>
      <c r="C46" s="5">
        <v>105</v>
      </c>
      <c r="D46" s="5">
        <v>116</v>
      </c>
      <c r="E46" s="6">
        <f t="shared" si="3"/>
        <v>0.10476190476190476</v>
      </c>
    </row>
    <row r="47" spans="2:5" ht="20.100000000000001" customHeight="1" thickBot="1" x14ac:dyDescent="0.25">
      <c r="B47" s="4" t="s">
        <v>32</v>
      </c>
      <c r="C47" s="5">
        <v>2095</v>
      </c>
      <c r="D47" s="5">
        <v>2424</v>
      </c>
      <c r="E47" s="6">
        <f t="shared" si="3"/>
        <v>0.15704057279236278</v>
      </c>
    </row>
    <row r="48" spans="2:5" ht="20.100000000000001" customHeight="1" thickBot="1" x14ac:dyDescent="0.25">
      <c r="B48" s="4" t="s">
        <v>35</v>
      </c>
      <c r="C48" s="5">
        <v>1349</v>
      </c>
      <c r="D48" s="5">
        <v>1541</v>
      </c>
      <c r="E48" s="6">
        <f t="shared" si="3"/>
        <v>0.14232765011119347</v>
      </c>
    </row>
    <row r="49" spans="2:5" ht="20.100000000000001" customHeight="1" thickBot="1" x14ac:dyDescent="0.25">
      <c r="B49" s="4" t="s">
        <v>67</v>
      </c>
      <c r="C49" s="5">
        <v>752</v>
      </c>
      <c r="D49" s="5">
        <v>828</v>
      </c>
      <c r="E49" s="6">
        <f t="shared" si="3"/>
        <v>0.10106382978723404</v>
      </c>
    </row>
    <row r="50" spans="2:5" ht="20.100000000000001" customHeight="1" collapsed="1" thickBot="1" x14ac:dyDescent="0.25">
      <c r="B50" s="4" t="s">
        <v>36</v>
      </c>
      <c r="C50" s="6">
        <f>C44/(C44+C45)</f>
        <v>0.96441032798325188</v>
      </c>
      <c r="D50" s="6">
        <f>D44/(D44+D45)</f>
        <v>0.96598639455782309</v>
      </c>
      <c r="E50" s="6">
        <f t="shared" si="3"/>
        <v>1.6342282209555322E-3</v>
      </c>
    </row>
    <row r="51" spans="2:5" ht="20.100000000000001" customHeight="1" thickBot="1" x14ac:dyDescent="0.25">
      <c r="B51" s="4" t="s">
        <v>37</v>
      </c>
      <c r="C51" s="6">
        <f>C47/(C46+C47)</f>
        <v>0.95227272727272727</v>
      </c>
      <c r="D51" s="6">
        <f t="shared" ref="D51" si="4">D47/(D46+D47)</f>
        <v>0.95433070866141734</v>
      </c>
      <c r="E51" s="6">
        <f t="shared" si="3"/>
        <v>2.1611260406291868E-3</v>
      </c>
    </row>
    <row r="57" spans="2:5" ht="42.75" customHeight="1" thickBot="1" x14ac:dyDescent="0.25">
      <c r="C57" s="8">
        <v>2024</v>
      </c>
      <c r="D57" s="8">
        <v>2025</v>
      </c>
      <c r="E57" s="8" t="s">
        <v>99</v>
      </c>
    </row>
    <row r="58" spans="2:5" ht="20.100000000000001" customHeight="1" thickBot="1" x14ac:dyDescent="0.25">
      <c r="B58" s="4" t="s">
        <v>38</v>
      </c>
      <c r="C58" s="5">
        <v>1436</v>
      </c>
      <c r="D58" s="5">
        <v>1478</v>
      </c>
      <c r="E58" s="6">
        <f>IF(C58&gt;0,(D58-C58)/C58,"-")</f>
        <v>2.9247910863509748E-2</v>
      </c>
    </row>
    <row r="59" spans="2:5" ht="20.100000000000001" customHeight="1" thickBot="1" x14ac:dyDescent="0.25">
      <c r="B59" s="4" t="s">
        <v>41</v>
      </c>
      <c r="C59" s="5">
        <v>748</v>
      </c>
      <c r="D59" s="5">
        <v>664</v>
      </c>
      <c r="E59" s="6">
        <f t="shared" ref="E59:E63" si="5">IF(C59&gt;0,(D59-C59)/C59,"-")</f>
        <v>-0.11229946524064172</v>
      </c>
    </row>
    <row r="60" spans="2:5" ht="20.100000000000001" customHeight="1" thickBot="1" x14ac:dyDescent="0.25">
      <c r="B60" s="4" t="s">
        <v>42</v>
      </c>
      <c r="C60" s="5">
        <v>637</v>
      </c>
      <c r="D60" s="5">
        <v>764</v>
      </c>
      <c r="E60" s="6">
        <f t="shared" si="5"/>
        <v>0.19937205651491366</v>
      </c>
    </row>
    <row r="61" spans="2:5" ht="20.100000000000001" customHeight="1" collapsed="1" thickBot="1" x14ac:dyDescent="0.25">
      <c r="B61" s="4" t="s">
        <v>98</v>
      </c>
      <c r="C61" s="6">
        <f>(C59+C60)/C58</f>
        <v>0.96448467966573814</v>
      </c>
      <c r="D61" s="6">
        <f>(D59+D60)/D58</f>
        <v>0.96617050067658994</v>
      </c>
      <c r="E61" s="6">
        <f t="shared" si="5"/>
        <v>1.7478981744282879E-3</v>
      </c>
    </row>
    <row r="62" spans="2:5" ht="20.100000000000001" customHeight="1" thickBot="1" x14ac:dyDescent="0.25">
      <c r="B62" s="4" t="s">
        <v>39</v>
      </c>
      <c r="C62" s="6">
        <v>0.95652173913043481</v>
      </c>
      <c r="D62" s="6">
        <v>0.95402298850574707</v>
      </c>
      <c r="E62" s="6">
        <f t="shared" si="5"/>
        <v>-2.6123301985371827E-3</v>
      </c>
    </row>
    <row r="63" spans="2:5" ht="20.100000000000001" customHeight="1" thickBot="1" x14ac:dyDescent="0.25">
      <c r="B63" s="4" t="s">
        <v>40</v>
      </c>
      <c r="C63" s="6">
        <v>0.97400611620795108</v>
      </c>
      <c r="D63" s="6">
        <v>0.97698209718670082</v>
      </c>
      <c r="E63" s="6">
        <f t="shared" si="5"/>
        <v>3.0554027631119751E-3</v>
      </c>
    </row>
    <row r="64" spans="2:5" ht="15" thickBot="1" x14ac:dyDescent="0.25">
      <c r="E64" s="6"/>
    </row>
    <row r="69" spans="2:5" ht="42.75" customHeight="1" thickBot="1" x14ac:dyDescent="0.25">
      <c r="C69" s="8">
        <v>2024</v>
      </c>
      <c r="D69" s="8">
        <v>2025</v>
      </c>
      <c r="E69" s="8" t="s">
        <v>99</v>
      </c>
    </row>
    <row r="70" spans="2:5" ht="20.100000000000001" customHeight="1" thickBot="1" x14ac:dyDescent="0.25">
      <c r="B70" s="4" t="s">
        <v>44</v>
      </c>
      <c r="C70" s="5">
        <v>7677</v>
      </c>
      <c r="D70" s="5">
        <v>8265</v>
      </c>
      <c r="E70" s="6">
        <f>IF(C70&gt;0,(D70-C70)/C70,"-")</f>
        <v>7.6592418913638147E-2</v>
      </c>
    </row>
    <row r="71" spans="2:5" ht="20.100000000000001" customHeight="1" thickBot="1" x14ac:dyDescent="0.25">
      <c r="B71" s="4" t="s">
        <v>45</v>
      </c>
      <c r="C71" s="5">
        <v>2181</v>
      </c>
      <c r="D71" s="5">
        <v>2323</v>
      </c>
      <c r="E71" s="6">
        <f t="shared" ref="E71:E77" si="6">IF(C71&gt;0,(D71-C71)/C71,"-")</f>
        <v>6.5107748739110502E-2</v>
      </c>
    </row>
    <row r="72" spans="2:5" ht="20.100000000000001" customHeight="1" thickBot="1" x14ac:dyDescent="0.25">
      <c r="B72" s="4" t="s">
        <v>43</v>
      </c>
      <c r="C72" s="5">
        <v>26</v>
      </c>
      <c r="D72" s="5">
        <v>30</v>
      </c>
      <c r="E72" s="6">
        <f t="shared" si="6"/>
        <v>0.15384615384615385</v>
      </c>
    </row>
    <row r="73" spans="2:5" ht="20.100000000000001" customHeight="1" thickBot="1" x14ac:dyDescent="0.25">
      <c r="B73" s="4" t="s">
        <v>46</v>
      </c>
      <c r="C73" s="5">
        <v>4009</v>
      </c>
      <c r="D73" s="5">
        <v>4218</v>
      </c>
      <c r="E73" s="6">
        <f t="shared" si="6"/>
        <v>5.2132701421800945E-2</v>
      </c>
    </row>
    <row r="74" spans="2:5" ht="20.100000000000001" customHeight="1" thickBot="1" x14ac:dyDescent="0.25">
      <c r="B74" s="4" t="s">
        <v>47</v>
      </c>
      <c r="C74" s="5">
        <v>1236</v>
      </c>
      <c r="D74" s="5">
        <v>1445</v>
      </c>
      <c r="E74" s="6">
        <f t="shared" si="6"/>
        <v>0.16909385113268607</v>
      </c>
    </row>
    <row r="75" spans="2:5" ht="20.100000000000001" customHeight="1" thickBot="1" x14ac:dyDescent="0.25">
      <c r="B75" s="4" t="s">
        <v>48</v>
      </c>
      <c r="C75" s="5">
        <v>225</v>
      </c>
      <c r="D75" s="5">
        <v>248</v>
      </c>
      <c r="E75" s="6">
        <f t="shared" si="6"/>
        <v>0.10222222222222223</v>
      </c>
    </row>
    <row r="76" spans="2:5" ht="20.100000000000001" customHeight="1" thickBot="1" x14ac:dyDescent="0.25">
      <c r="B76" s="4" t="s">
        <v>49</v>
      </c>
      <c r="C76" s="5">
        <v>0</v>
      </c>
      <c r="D76" s="5">
        <v>0</v>
      </c>
      <c r="E76" s="6" t="str">
        <f t="shared" si="6"/>
        <v>-</v>
      </c>
    </row>
    <row r="77" spans="2:5" ht="20.100000000000001" customHeight="1" thickBot="1" x14ac:dyDescent="0.25">
      <c r="B77" s="4" t="s">
        <v>50</v>
      </c>
      <c r="C77" s="5">
        <v>0</v>
      </c>
      <c r="D77" s="5">
        <v>1</v>
      </c>
      <c r="E77" s="6" t="str">
        <f t="shared" si="6"/>
        <v>-</v>
      </c>
    </row>
    <row r="89" spans="2:5" ht="42.75" customHeight="1" thickBot="1" x14ac:dyDescent="0.25">
      <c r="C89" s="8">
        <v>2024</v>
      </c>
      <c r="D89" s="8">
        <v>2025</v>
      </c>
      <c r="E89" s="8" t="s">
        <v>99</v>
      </c>
    </row>
    <row r="90" spans="2:5" ht="29.25" thickBot="1" x14ac:dyDescent="0.25">
      <c r="B90" s="4" t="s">
        <v>51</v>
      </c>
      <c r="C90" s="5">
        <v>676</v>
      </c>
      <c r="D90" s="5">
        <v>783</v>
      </c>
      <c r="E90" s="6">
        <f>IF(C90&gt;0,(D90-C90)/C90,"-")</f>
        <v>0.15828402366863906</v>
      </c>
    </row>
    <row r="91" spans="2:5" ht="29.25" thickBot="1" x14ac:dyDescent="0.25">
      <c r="B91" s="4" t="s">
        <v>52</v>
      </c>
      <c r="C91" s="5">
        <v>352</v>
      </c>
      <c r="D91" s="5">
        <v>312</v>
      </c>
      <c r="E91" s="6">
        <f t="shared" ref="E91:E93" si="7">IF(C91&gt;0,(D91-C91)/C91,"-")</f>
        <v>-0.11363636363636363</v>
      </c>
    </row>
    <row r="92" spans="2:5" ht="29.25" customHeight="1" thickBot="1" x14ac:dyDescent="0.25">
      <c r="B92" s="4" t="s">
        <v>53</v>
      </c>
      <c r="C92" s="5">
        <v>190</v>
      </c>
      <c r="D92" s="5">
        <v>227</v>
      </c>
      <c r="E92" s="6">
        <f t="shared" si="7"/>
        <v>0.19473684210526315</v>
      </c>
    </row>
    <row r="93" spans="2:5" ht="29.25" customHeight="1" thickBot="1" x14ac:dyDescent="0.25">
      <c r="B93" s="4" t="s">
        <v>54</v>
      </c>
      <c r="C93" s="6">
        <f>(C90+C91)/(C90+C91+C92)</f>
        <v>0.84400656814449915</v>
      </c>
      <c r="D93" s="6">
        <f>(D90+D91)/(D90+D91+D92)</f>
        <v>0.82829046898638425</v>
      </c>
      <c r="E93" s="6">
        <f t="shared" si="7"/>
        <v>-1.8620825656210059E-2</v>
      </c>
    </row>
    <row r="99" spans="2:5" ht="42.75" customHeight="1" thickBot="1" x14ac:dyDescent="0.25">
      <c r="C99" s="8">
        <v>2024</v>
      </c>
      <c r="D99" s="8">
        <v>2025</v>
      </c>
      <c r="E99" s="8" t="s">
        <v>99</v>
      </c>
    </row>
    <row r="100" spans="2:5" ht="20.100000000000001" customHeight="1" thickBot="1" x14ac:dyDescent="0.25">
      <c r="B100" s="4" t="s">
        <v>38</v>
      </c>
      <c r="C100" s="5">
        <v>1236</v>
      </c>
      <c r="D100" s="5">
        <v>1350</v>
      </c>
      <c r="E100" s="6">
        <f>IF(C100&gt;0,(D100-C100)/C100,"-")</f>
        <v>9.2233009708737865E-2</v>
      </c>
    </row>
    <row r="101" spans="2:5" ht="20.100000000000001" customHeight="1" thickBot="1" x14ac:dyDescent="0.25">
      <c r="B101" s="4" t="s">
        <v>41</v>
      </c>
      <c r="C101" s="5">
        <v>528</v>
      </c>
      <c r="D101" s="5">
        <v>557</v>
      </c>
      <c r="E101" s="6">
        <f t="shared" ref="E101:E105" si="8">IF(C101&gt;0,(D101-C101)/C101,"-")</f>
        <v>5.4924242424242424E-2</v>
      </c>
    </row>
    <row r="102" spans="2:5" ht="20.100000000000001" customHeight="1" thickBot="1" x14ac:dyDescent="0.25">
      <c r="B102" s="4" t="s">
        <v>42</v>
      </c>
      <c r="C102" s="5">
        <v>512</v>
      </c>
      <c r="D102" s="5">
        <v>552</v>
      </c>
      <c r="E102" s="6">
        <f t="shared" si="8"/>
        <v>7.8125E-2</v>
      </c>
    </row>
    <row r="103" spans="2:5" ht="20.100000000000001" customHeight="1" thickBot="1" x14ac:dyDescent="0.25">
      <c r="B103" s="4" t="s">
        <v>98</v>
      </c>
      <c r="C103" s="6">
        <f>(C101+C102)/C100</f>
        <v>0.84142394822006472</v>
      </c>
      <c r="D103" s="6">
        <f>(D101+D102)/D100</f>
        <v>0.82148148148148148</v>
      </c>
      <c r="E103" s="6">
        <f t="shared" si="8"/>
        <v>-2.3700854700854701E-2</v>
      </c>
    </row>
    <row r="104" spans="2:5" ht="20.100000000000001" customHeight="1" thickBot="1" x14ac:dyDescent="0.25">
      <c r="B104" s="4" t="s">
        <v>39</v>
      </c>
      <c r="C104" s="6">
        <v>0.83544303797468356</v>
      </c>
      <c r="D104" s="6">
        <v>0.82153392330383479</v>
      </c>
      <c r="E104" s="6">
        <f t="shared" si="8"/>
        <v>-1.6648788772682614E-2</v>
      </c>
    </row>
    <row r="105" spans="2:5" ht="20.100000000000001" customHeight="1" thickBot="1" x14ac:dyDescent="0.25">
      <c r="B105" s="4" t="s">
        <v>40</v>
      </c>
      <c r="C105" s="6">
        <v>0.84768211920529801</v>
      </c>
      <c r="D105" s="6">
        <v>0.8214285714285714</v>
      </c>
      <c r="E105" s="6">
        <f t="shared" si="8"/>
        <v>-3.0970982142857179E-2</v>
      </c>
    </row>
    <row r="111" spans="2:5" ht="42.75" customHeight="1" thickBot="1" x14ac:dyDescent="0.25">
      <c r="C111" s="8">
        <v>2024</v>
      </c>
      <c r="D111" s="8">
        <v>2025</v>
      </c>
      <c r="E111" s="8" t="s">
        <v>99</v>
      </c>
    </row>
    <row r="112" spans="2:5" ht="15" thickBot="1" x14ac:dyDescent="0.25">
      <c r="B112" s="4" t="s">
        <v>55</v>
      </c>
      <c r="C112" s="5">
        <v>1503</v>
      </c>
      <c r="D112" s="5">
        <v>1764</v>
      </c>
      <c r="E112" s="6">
        <f>IF(C112&gt;0,(D112-C112)/C112,"-")</f>
        <v>0.17365269461077845</v>
      </c>
    </row>
    <row r="113" spans="2:14" ht="15" thickBot="1" x14ac:dyDescent="0.25">
      <c r="B113" s="4" t="s">
        <v>56</v>
      </c>
      <c r="C113" s="5">
        <v>1099</v>
      </c>
      <c r="D113" s="5">
        <v>1331</v>
      </c>
      <c r="E113" s="6">
        <f t="shared" ref="E113:E114" si="9">IF(C113&gt;0,(D113-C113)/C113,"-")</f>
        <v>0.2111010009099181</v>
      </c>
    </row>
    <row r="114" spans="2:14" ht="15" thickBot="1" x14ac:dyDescent="0.25">
      <c r="B114" s="4" t="s">
        <v>57</v>
      </c>
      <c r="C114" s="5">
        <v>404</v>
      </c>
      <c r="D114" s="5">
        <v>433</v>
      </c>
      <c r="E114" s="6">
        <f t="shared" si="9"/>
        <v>7.1782178217821777E-2</v>
      </c>
    </row>
    <row r="126" spans="2:14" ht="26.25" customHeight="1" thickBot="1" x14ac:dyDescent="0.25">
      <c r="C126" s="27">
        <v>2024</v>
      </c>
      <c r="D126" s="28"/>
      <c r="E126" s="28"/>
      <c r="F126" s="29"/>
      <c r="G126" s="27">
        <v>2025</v>
      </c>
      <c r="H126" s="28"/>
      <c r="I126" s="28"/>
      <c r="J126" s="29"/>
      <c r="K126" s="30" t="s">
        <v>58</v>
      </c>
      <c r="L126" s="31"/>
      <c r="M126" s="31"/>
      <c r="N126" s="31"/>
    </row>
    <row r="127" spans="2:14" ht="29.25" customHeight="1" thickBot="1" x14ac:dyDescent="0.25">
      <c r="C127" s="11" t="s">
        <v>59</v>
      </c>
      <c r="D127" s="12" t="s">
        <v>60</v>
      </c>
      <c r="E127" s="12" t="s">
        <v>61</v>
      </c>
      <c r="F127" s="12" t="s">
        <v>62</v>
      </c>
      <c r="G127" s="11" t="s">
        <v>59</v>
      </c>
      <c r="H127" s="12" t="s">
        <v>60</v>
      </c>
      <c r="I127" s="12" t="s">
        <v>61</v>
      </c>
      <c r="J127" s="12" t="s">
        <v>62</v>
      </c>
      <c r="K127" s="11" t="s">
        <v>59</v>
      </c>
      <c r="L127" s="12" t="s">
        <v>60</v>
      </c>
      <c r="M127" s="12" t="s">
        <v>61</v>
      </c>
      <c r="N127" s="12" t="s">
        <v>62</v>
      </c>
    </row>
    <row r="128" spans="2:14" ht="15" thickBot="1" x14ac:dyDescent="0.25">
      <c r="B128" s="4" t="s">
        <v>63</v>
      </c>
      <c r="C128" s="10">
        <v>22</v>
      </c>
      <c r="D128" s="10">
        <v>3</v>
      </c>
      <c r="E128" s="10">
        <v>2</v>
      </c>
      <c r="F128" s="10">
        <v>27</v>
      </c>
      <c r="G128" s="10">
        <v>23</v>
      </c>
      <c r="H128" s="10">
        <v>6</v>
      </c>
      <c r="I128" s="10">
        <v>0</v>
      </c>
      <c r="J128" s="10">
        <v>29</v>
      </c>
      <c r="K128" s="6">
        <f>IF(C128=0,"-",(G128-C128)/C128)</f>
        <v>4.5454545454545456E-2</v>
      </c>
      <c r="L128" s="6">
        <f t="shared" ref="L128:N133" si="10">IF(D128=0,"-",(H128-D128)/D128)</f>
        <v>1</v>
      </c>
      <c r="M128" s="6">
        <f t="shared" si="10"/>
        <v>-1</v>
      </c>
      <c r="N128" s="6">
        <f t="shared" si="10"/>
        <v>7.407407407407407E-2</v>
      </c>
    </row>
    <row r="129" spans="2:14" ht="15" thickBot="1" x14ac:dyDescent="0.25">
      <c r="B129" s="4" t="s">
        <v>64</v>
      </c>
      <c r="C129" s="10">
        <v>5</v>
      </c>
      <c r="D129" s="10">
        <v>0</v>
      </c>
      <c r="E129" s="10">
        <v>0</v>
      </c>
      <c r="F129" s="10">
        <v>5</v>
      </c>
      <c r="G129" s="10">
        <v>4</v>
      </c>
      <c r="H129" s="10">
        <v>0</v>
      </c>
      <c r="I129" s="10">
        <v>0</v>
      </c>
      <c r="J129" s="10">
        <v>4</v>
      </c>
      <c r="K129" s="6">
        <f t="shared" ref="K129:K133" si="11">IF(C129=0,"-",(G129-C129)/C129)</f>
        <v>-0.2</v>
      </c>
      <c r="L129" s="6" t="str">
        <f t="shared" si="10"/>
        <v>-</v>
      </c>
      <c r="M129" s="6" t="str">
        <f t="shared" si="10"/>
        <v>-</v>
      </c>
      <c r="N129" s="6">
        <f t="shared" si="10"/>
        <v>-0.2</v>
      </c>
    </row>
    <row r="130" spans="2:14" ht="15" thickBot="1" x14ac:dyDescent="0.25">
      <c r="B130" s="4" t="s">
        <v>65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6" t="str">
        <f t="shared" si="11"/>
        <v>-</v>
      </c>
      <c r="L130" s="6" t="str">
        <f t="shared" si="10"/>
        <v>-</v>
      </c>
      <c r="M130" s="6" t="str">
        <f t="shared" si="10"/>
        <v>-</v>
      </c>
      <c r="N130" s="6" t="str">
        <f t="shared" si="10"/>
        <v>-</v>
      </c>
    </row>
    <row r="131" spans="2:14" ht="15" thickBot="1" x14ac:dyDescent="0.25">
      <c r="B131" s="7" t="s">
        <v>66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6" t="str">
        <f t="shared" si="11"/>
        <v>-</v>
      </c>
      <c r="L131" s="6" t="str">
        <f t="shared" si="10"/>
        <v>-</v>
      </c>
      <c r="M131" s="6" t="str">
        <f t="shared" si="10"/>
        <v>-</v>
      </c>
      <c r="N131" s="6" t="str">
        <f t="shared" si="10"/>
        <v>-</v>
      </c>
    </row>
    <row r="132" spans="2:14" ht="15" thickBot="1" x14ac:dyDescent="0.25">
      <c r="B132" s="4" t="s">
        <v>67</v>
      </c>
      <c r="C132" s="10">
        <v>2</v>
      </c>
      <c r="D132" s="10">
        <v>0</v>
      </c>
      <c r="E132" s="10">
        <v>0</v>
      </c>
      <c r="F132" s="10">
        <v>2</v>
      </c>
      <c r="G132" s="10">
        <v>0</v>
      </c>
      <c r="H132" s="10">
        <v>0</v>
      </c>
      <c r="I132" s="10">
        <v>0</v>
      </c>
      <c r="J132" s="10">
        <v>0</v>
      </c>
      <c r="K132" s="6">
        <f t="shared" si="11"/>
        <v>-1</v>
      </c>
      <c r="L132" s="6" t="str">
        <f t="shared" si="10"/>
        <v>-</v>
      </c>
      <c r="M132" s="6" t="str">
        <f t="shared" si="10"/>
        <v>-</v>
      </c>
      <c r="N132" s="6">
        <f t="shared" si="10"/>
        <v>-1</v>
      </c>
    </row>
    <row r="133" spans="2:14" ht="15" thickBot="1" x14ac:dyDescent="0.25">
      <c r="B133" s="4" t="s">
        <v>68</v>
      </c>
      <c r="C133" s="10">
        <v>29</v>
      </c>
      <c r="D133" s="10">
        <v>3</v>
      </c>
      <c r="E133" s="10">
        <v>2</v>
      </c>
      <c r="F133" s="10">
        <v>34</v>
      </c>
      <c r="G133" s="10">
        <v>27</v>
      </c>
      <c r="H133" s="10">
        <v>6</v>
      </c>
      <c r="I133" s="10">
        <v>0</v>
      </c>
      <c r="J133" s="10">
        <v>33</v>
      </c>
      <c r="K133" s="6">
        <f t="shared" si="11"/>
        <v>-6.8965517241379309E-2</v>
      </c>
      <c r="L133" s="6">
        <f t="shared" si="10"/>
        <v>1</v>
      </c>
      <c r="M133" s="6">
        <f t="shared" si="10"/>
        <v>-1</v>
      </c>
      <c r="N133" s="6">
        <f t="shared" si="10"/>
        <v>-2.9411764705882353E-2</v>
      </c>
    </row>
    <row r="134" spans="2:14" ht="15" thickBot="1" x14ac:dyDescent="0.25">
      <c r="B134" s="4" t="s">
        <v>36</v>
      </c>
      <c r="C134" s="6">
        <f>IF(C128=0,"-",C128/(C128+C129))</f>
        <v>0.81481481481481477</v>
      </c>
      <c r="D134" s="6">
        <f>IF(D128=0,"-",D128/(D128+D129))</f>
        <v>1</v>
      </c>
      <c r="E134" s="6">
        <f t="shared" ref="E134:J134" si="12">IF(E128=0,"-",E128/(E128+E129))</f>
        <v>1</v>
      </c>
      <c r="F134" s="6">
        <f t="shared" si="12"/>
        <v>0.84375</v>
      </c>
      <c r="G134" s="6">
        <f t="shared" si="12"/>
        <v>0.85185185185185186</v>
      </c>
      <c r="H134" s="6">
        <f t="shared" si="12"/>
        <v>1</v>
      </c>
      <c r="I134" s="6" t="str">
        <f t="shared" si="12"/>
        <v>-</v>
      </c>
      <c r="J134" s="6">
        <f t="shared" si="12"/>
        <v>0.87878787878787878</v>
      </c>
      <c r="K134" s="6">
        <f>IF(OR(C134="-",G134="-"),"-",(G134-C134)/C134)</f>
        <v>4.5454545454545525E-2</v>
      </c>
      <c r="L134" s="6">
        <f t="shared" ref="L134:N135" si="13">IF(OR(D134="-",H134="-"),"-",(H134-D134)/D134)</f>
        <v>0</v>
      </c>
      <c r="M134" s="6" t="str">
        <f t="shared" si="13"/>
        <v>-</v>
      </c>
      <c r="N134" s="6">
        <f t="shared" si="13"/>
        <v>4.1526374859708191E-2</v>
      </c>
    </row>
    <row r="135" spans="2:14" ht="15" thickBot="1" x14ac:dyDescent="0.25">
      <c r="B135" s="4" t="s">
        <v>37</v>
      </c>
      <c r="C135" s="6" t="str">
        <f>IF(C131=0,"-",C131/(C130+C131))</f>
        <v>-</v>
      </c>
      <c r="D135" s="6" t="str">
        <f t="shared" ref="D135:J135" si="14">IF(D131=0,"-",D131/(D130+D131))</f>
        <v>-</v>
      </c>
      <c r="E135" s="6" t="str">
        <f t="shared" si="14"/>
        <v>-</v>
      </c>
      <c r="F135" s="6" t="str">
        <f t="shared" si="14"/>
        <v>-</v>
      </c>
      <c r="G135" s="6" t="str">
        <f t="shared" si="14"/>
        <v>-</v>
      </c>
      <c r="H135" s="6" t="str">
        <f t="shared" si="14"/>
        <v>-</v>
      </c>
      <c r="I135" s="6" t="str">
        <f t="shared" si="14"/>
        <v>-</v>
      </c>
      <c r="J135" s="6" t="str">
        <f t="shared" si="14"/>
        <v>-</v>
      </c>
      <c r="K135" s="6" t="str">
        <f>IF(OR(C135="-",G135="-"),"-",(G135-C135)/C135)</f>
        <v>-</v>
      </c>
      <c r="L135" s="6" t="str">
        <f t="shared" si="13"/>
        <v>-</v>
      </c>
      <c r="M135" s="6" t="str">
        <f t="shared" si="13"/>
        <v>-</v>
      </c>
      <c r="N135" s="6" t="str">
        <f t="shared" si="13"/>
        <v>-</v>
      </c>
    </row>
    <row r="136" spans="2:14" x14ac:dyDescent="0.2">
      <c r="C136" s="13"/>
    </row>
    <row r="137" spans="2:14" x14ac:dyDescent="0.2">
      <c r="C137" s="13"/>
      <c r="M137" s="14"/>
    </row>
    <row r="138" spans="2:14" x14ac:dyDescent="0.2">
      <c r="C138" s="13"/>
    </row>
    <row r="141" spans="2:14" ht="29.25" customHeight="1" thickBot="1" x14ac:dyDescent="0.25">
      <c r="C141" s="27">
        <v>2024</v>
      </c>
      <c r="D141" s="28"/>
      <c r="E141" s="28"/>
      <c r="F141" s="29"/>
      <c r="G141" s="27">
        <v>2025</v>
      </c>
      <c r="H141" s="28"/>
      <c r="I141" s="28"/>
      <c r="J141" s="29"/>
      <c r="K141" s="30" t="s">
        <v>58</v>
      </c>
      <c r="L141" s="31"/>
      <c r="M141" s="31"/>
      <c r="N141" s="31"/>
    </row>
    <row r="142" spans="2:14" ht="57.75" customHeight="1" thickBot="1" x14ac:dyDescent="0.25">
      <c r="C142" s="12" t="s">
        <v>60</v>
      </c>
      <c r="D142" s="12" t="s">
        <v>70</v>
      </c>
      <c r="E142" s="12" t="s">
        <v>69</v>
      </c>
      <c r="F142" s="12" t="s">
        <v>62</v>
      </c>
      <c r="G142" s="12" t="s">
        <v>60</v>
      </c>
      <c r="H142" s="12" t="s">
        <v>70</v>
      </c>
      <c r="I142" s="12" t="s">
        <v>69</v>
      </c>
      <c r="J142" s="12" t="s">
        <v>62</v>
      </c>
      <c r="K142" s="12" t="s">
        <v>60</v>
      </c>
      <c r="L142" s="12" t="s">
        <v>70</v>
      </c>
      <c r="M142" s="12" t="s">
        <v>69</v>
      </c>
      <c r="N142" s="12" t="s">
        <v>62</v>
      </c>
    </row>
    <row r="143" spans="2:14" ht="15" thickBot="1" x14ac:dyDescent="0.25">
      <c r="B143" s="4" t="s">
        <v>71</v>
      </c>
      <c r="C143" s="10">
        <v>31</v>
      </c>
      <c r="D143" s="10">
        <v>0</v>
      </c>
      <c r="E143" s="10">
        <v>2</v>
      </c>
      <c r="F143" s="10">
        <v>33</v>
      </c>
      <c r="G143" s="10">
        <v>49</v>
      </c>
      <c r="H143" s="10">
        <v>0</v>
      </c>
      <c r="I143" s="10">
        <v>4</v>
      </c>
      <c r="J143" s="10">
        <v>53</v>
      </c>
      <c r="K143" s="6">
        <f>IF(C143=0,"-",(G143-C143)/C143)</f>
        <v>0.58064516129032262</v>
      </c>
      <c r="L143" s="6" t="str">
        <f t="shared" ref="L143:N147" si="15">IF(D143=0,"-",(H143-D143)/D143)</f>
        <v>-</v>
      </c>
      <c r="M143" s="6">
        <f t="shared" si="15"/>
        <v>1</v>
      </c>
      <c r="N143" s="6">
        <f t="shared" si="15"/>
        <v>0.60606060606060608</v>
      </c>
    </row>
    <row r="144" spans="2:14" ht="15" thickBot="1" x14ac:dyDescent="0.25">
      <c r="B144" s="4" t="s">
        <v>72</v>
      </c>
      <c r="C144" s="10">
        <v>16</v>
      </c>
      <c r="D144" s="10">
        <v>0</v>
      </c>
      <c r="E144" s="10">
        <v>0</v>
      </c>
      <c r="F144" s="10">
        <v>16</v>
      </c>
      <c r="G144" s="10">
        <v>7</v>
      </c>
      <c r="H144" s="10">
        <v>0</v>
      </c>
      <c r="I144" s="10">
        <v>0</v>
      </c>
      <c r="J144" s="10">
        <v>7</v>
      </c>
      <c r="K144" s="6">
        <f t="shared" ref="K144:K147" si="16">IF(C144=0,"-",(G144-C144)/C144)</f>
        <v>-0.5625</v>
      </c>
      <c r="L144" s="6" t="str">
        <f t="shared" si="15"/>
        <v>-</v>
      </c>
      <c r="M144" s="6" t="str">
        <f t="shared" si="15"/>
        <v>-</v>
      </c>
      <c r="N144" s="6">
        <f t="shared" si="15"/>
        <v>-0.5625</v>
      </c>
    </row>
    <row r="145" spans="2:14" ht="15" thickBot="1" x14ac:dyDescent="0.25">
      <c r="B145" s="4" t="s">
        <v>73</v>
      </c>
      <c r="C145" s="10">
        <v>190</v>
      </c>
      <c r="D145" s="10">
        <v>0</v>
      </c>
      <c r="E145" s="10">
        <v>16</v>
      </c>
      <c r="F145" s="10">
        <v>206</v>
      </c>
      <c r="G145" s="10">
        <v>184</v>
      </c>
      <c r="H145" s="10">
        <v>0</v>
      </c>
      <c r="I145" s="10">
        <v>8</v>
      </c>
      <c r="J145" s="10">
        <v>192</v>
      </c>
      <c r="K145" s="6">
        <f t="shared" si="16"/>
        <v>-3.1578947368421054E-2</v>
      </c>
      <c r="L145" s="6" t="str">
        <f t="shared" si="15"/>
        <v>-</v>
      </c>
      <c r="M145" s="6">
        <f t="shared" si="15"/>
        <v>-0.5</v>
      </c>
      <c r="N145" s="6">
        <f t="shared" si="15"/>
        <v>-6.7961165048543687E-2</v>
      </c>
    </row>
    <row r="146" spans="2:14" ht="15" thickBot="1" x14ac:dyDescent="0.25">
      <c r="B146" s="4" t="s">
        <v>74</v>
      </c>
      <c r="C146" s="10">
        <v>26</v>
      </c>
      <c r="D146" s="10">
        <v>0</v>
      </c>
      <c r="E146" s="10">
        <v>1</v>
      </c>
      <c r="F146" s="10">
        <v>27</v>
      </c>
      <c r="G146" s="10">
        <v>18</v>
      </c>
      <c r="H146" s="10">
        <v>0</v>
      </c>
      <c r="I146" s="10">
        <v>4</v>
      </c>
      <c r="J146" s="10">
        <v>22</v>
      </c>
      <c r="K146" s="6">
        <f t="shared" si="16"/>
        <v>-0.30769230769230771</v>
      </c>
      <c r="L146" s="6" t="str">
        <f t="shared" si="15"/>
        <v>-</v>
      </c>
      <c r="M146" s="6">
        <f t="shared" si="15"/>
        <v>3</v>
      </c>
      <c r="N146" s="6">
        <f t="shared" si="15"/>
        <v>-0.18518518518518517</v>
      </c>
    </row>
    <row r="147" spans="2:14" ht="15" thickBot="1" x14ac:dyDescent="0.25">
      <c r="B147" s="4" t="s">
        <v>75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6" t="str">
        <f t="shared" si="16"/>
        <v>-</v>
      </c>
      <c r="L147" s="6" t="str">
        <f t="shared" si="15"/>
        <v>-</v>
      </c>
      <c r="M147" s="6" t="str">
        <f t="shared" si="15"/>
        <v>-</v>
      </c>
      <c r="N147" s="6" t="str">
        <f t="shared" si="15"/>
        <v>-</v>
      </c>
    </row>
    <row r="148" spans="2:14" ht="15" thickBot="1" x14ac:dyDescent="0.25">
      <c r="B148" s="7" t="s">
        <v>68</v>
      </c>
      <c r="C148" s="10">
        <v>263</v>
      </c>
      <c r="D148" s="10">
        <v>0</v>
      </c>
      <c r="E148" s="10">
        <v>19</v>
      </c>
      <c r="F148" s="10">
        <v>282</v>
      </c>
      <c r="G148" s="10">
        <v>258</v>
      </c>
      <c r="H148" s="10">
        <v>0</v>
      </c>
      <c r="I148" s="10">
        <v>16</v>
      </c>
      <c r="J148" s="10">
        <v>274</v>
      </c>
      <c r="K148" s="6">
        <f t="shared" ref="K148" si="17">IF(C148=0,"-",(G148-C148)/C148)</f>
        <v>-1.9011406844106463E-2</v>
      </c>
      <c r="L148" s="6" t="str">
        <f t="shared" ref="L148" si="18">IF(D148=0,"-",(H148-D148)/D148)</f>
        <v>-</v>
      </c>
      <c r="M148" s="6">
        <f t="shared" ref="M148" si="19">IF(E148=0,"-",(I148-E148)/E148)</f>
        <v>-0.15789473684210525</v>
      </c>
      <c r="N148" s="6">
        <f t="shared" ref="N148" si="20">IF(F148=0,"-",(J148-F148)/F148)</f>
        <v>-2.8368794326241134E-2</v>
      </c>
    </row>
    <row r="149" spans="2:14" ht="29.25" thickBot="1" x14ac:dyDescent="0.25">
      <c r="B149" s="7" t="s">
        <v>76</v>
      </c>
      <c r="C149" s="6">
        <f t="shared" ref="C149:J150" si="21">IF(C143=0,"-",(C143/(C143+C145)))</f>
        <v>0.14027149321266968</v>
      </c>
      <c r="D149" s="6" t="str">
        <f t="shared" si="21"/>
        <v>-</v>
      </c>
      <c r="E149" s="6">
        <f t="shared" si="21"/>
        <v>0.1111111111111111</v>
      </c>
      <c r="F149" s="6">
        <f t="shared" si="21"/>
        <v>0.13807531380753138</v>
      </c>
      <c r="G149" s="6">
        <f t="shared" si="21"/>
        <v>0.21030042918454936</v>
      </c>
      <c r="H149" s="6" t="str">
        <f t="shared" si="21"/>
        <v>-</v>
      </c>
      <c r="I149" s="6">
        <f t="shared" si="21"/>
        <v>0.33333333333333331</v>
      </c>
      <c r="J149" s="6">
        <f t="shared" si="21"/>
        <v>0.21632653061224491</v>
      </c>
      <c r="K149" s="6">
        <f>IF(OR(C149="-",G149="-"),"-",(G149-C149)/C149)</f>
        <v>0.4992385435414648</v>
      </c>
      <c r="L149" s="6" t="str">
        <f t="shared" ref="L149:N150" si="22">IF(OR(D149="-",H149="-"),"-",(H149-D149)/D149)</f>
        <v>-</v>
      </c>
      <c r="M149" s="6">
        <f t="shared" si="22"/>
        <v>2</v>
      </c>
      <c r="N149" s="6">
        <f t="shared" si="22"/>
        <v>0.56672850958565257</v>
      </c>
    </row>
    <row r="150" spans="2:14" ht="29.25" thickBot="1" x14ac:dyDescent="0.25">
      <c r="B150" s="7" t="s">
        <v>77</v>
      </c>
      <c r="C150" s="6">
        <f t="shared" si="21"/>
        <v>0.38095238095238093</v>
      </c>
      <c r="D150" s="6" t="str">
        <f t="shared" si="21"/>
        <v>-</v>
      </c>
      <c r="E150" s="6" t="str">
        <f t="shared" si="21"/>
        <v>-</v>
      </c>
      <c r="F150" s="6">
        <f t="shared" si="21"/>
        <v>0.37209302325581395</v>
      </c>
      <c r="G150" s="6">
        <f t="shared" si="21"/>
        <v>0.28000000000000003</v>
      </c>
      <c r="H150" s="6" t="str">
        <f t="shared" si="21"/>
        <v>-</v>
      </c>
      <c r="I150" s="6" t="str">
        <f t="shared" si="21"/>
        <v>-</v>
      </c>
      <c r="J150" s="6">
        <f t="shared" si="21"/>
        <v>0.2413793103448276</v>
      </c>
      <c r="K150" s="6">
        <f>IF(OR(C150="-",G150="-"),"-",(G150-C150)/C150)</f>
        <v>-0.2649999999999999</v>
      </c>
      <c r="L150" s="6" t="str">
        <f t="shared" si="22"/>
        <v>-</v>
      </c>
      <c r="M150" s="6" t="str">
        <f t="shared" si="22"/>
        <v>-</v>
      </c>
      <c r="N150" s="6">
        <f t="shared" si="22"/>
        <v>-0.3512931034482758</v>
      </c>
    </row>
    <row r="151" spans="2:14" ht="14.25" x14ac:dyDescent="0.2">
      <c r="B151" s="7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</row>
    <row r="154" spans="2:14" ht="14.25" x14ac:dyDescent="0.2">
      <c r="B154" s="7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</row>
    <row r="155" spans="2:14" ht="14.25" x14ac:dyDescent="0.2">
      <c r="B155" s="7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</row>
    <row r="156" spans="2:14" ht="29.25" customHeight="1" thickBot="1" x14ac:dyDescent="0.25">
      <c r="B156" s="7"/>
      <c r="C156" s="8">
        <v>2024</v>
      </c>
      <c r="D156" s="8">
        <v>2025</v>
      </c>
      <c r="E156" s="8" t="s">
        <v>99</v>
      </c>
    </row>
    <row r="157" spans="2:14" ht="15" thickBot="1" x14ac:dyDescent="0.25">
      <c r="B157" s="4" t="s">
        <v>94</v>
      </c>
      <c r="C157" s="19">
        <v>222</v>
      </c>
      <c r="D157" s="19">
        <v>202</v>
      </c>
      <c r="E157" s="18">
        <f>IF(C157=0,"-",(D157-C157)/C157)</f>
        <v>-9.0090090090090086E-2</v>
      </c>
      <c r="F157" s="18"/>
      <c r="G157" s="18"/>
      <c r="H157" s="18"/>
      <c r="I157" s="18"/>
      <c r="J157" s="18"/>
      <c r="K157" s="18"/>
      <c r="L157" s="18"/>
      <c r="M157" s="18"/>
      <c r="N157" s="18"/>
    </row>
    <row r="158" spans="2:14" ht="15" thickBot="1" x14ac:dyDescent="0.25">
      <c r="B158" s="4" t="s">
        <v>95</v>
      </c>
      <c r="C158" s="19">
        <v>40</v>
      </c>
      <c r="D158" s="19">
        <v>56</v>
      </c>
      <c r="E158" s="18">
        <f t="shared" ref="E158:E159" si="23">IF(C158=0,"-",(D158-C158)/C158)</f>
        <v>0.4</v>
      </c>
      <c r="F158" s="18"/>
      <c r="G158" s="18"/>
      <c r="H158" s="18"/>
      <c r="I158" s="18"/>
      <c r="J158" s="18"/>
      <c r="K158" s="18"/>
      <c r="L158" s="18"/>
      <c r="M158" s="18"/>
      <c r="N158" s="18"/>
    </row>
    <row r="159" spans="2:14" ht="15" thickBot="1" x14ac:dyDescent="0.25">
      <c r="B159" s="4" t="s">
        <v>96</v>
      </c>
      <c r="C159" s="19">
        <v>0</v>
      </c>
      <c r="D159" s="19">
        <v>0</v>
      </c>
      <c r="E159" s="18" t="str">
        <f t="shared" si="23"/>
        <v>-</v>
      </c>
      <c r="F159" s="18"/>
      <c r="G159" s="18"/>
      <c r="H159" s="18"/>
      <c r="I159" s="18"/>
      <c r="J159" s="18"/>
      <c r="K159" s="18"/>
      <c r="L159" s="18"/>
      <c r="M159" s="18"/>
      <c r="N159" s="18"/>
    </row>
    <row r="160" spans="2:14" ht="15" thickBot="1" x14ac:dyDescent="0.25">
      <c r="B160" s="4" t="s">
        <v>97</v>
      </c>
      <c r="C160" s="18">
        <f>IF(C157=0,"-",C157/(C157+C158+C159))</f>
        <v>0.84732824427480913</v>
      </c>
      <c r="D160" s="18">
        <f>IF(D157=0,"-",D157/(D157+D158+D159))</f>
        <v>0.78294573643410847</v>
      </c>
      <c r="E160" s="18">
        <f>IF(OR(C160="-",D160="-"),"-",(D160-C160)/C160)</f>
        <v>-7.5982959703889963E-2</v>
      </c>
      <c r="F160" s="18"/>
      <c r="G160" s="18"/>
      <c r="H160" s="18"/>
      <c r="I160" s="18"/>
      <c r="J160" s="18"/>
      <c r="K160" s="18"/>
      <c r="L160" s="18"/>
      <c r="M160" s="18"/>
      <c r="N160" s="18"/>
    </row>
    <row r="161" spans="2:14" ht="14.25" x14ac:dyDescent="0.2">
      <c r="B161" s="7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</row>
    <row r="162" spans="2:14" ht="14.25" x14ac:dyDescent="0.2">
      <c r="B162" s="7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</row>
    <row r="163" spans="2:14" ht="14.25" x14ac:dyDescent="0.2">
      <c r="B163" s="7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</row>
    <row r="165" spans="2:14" ht="42.75" customHeight="1" thickBot="1" x14ac:dyDescent="0.25">
      <c r="C165" s="8">
        <v>2024</v>
      </c>
      <c r="D165" s="8">
        <v>2025</v>
      </c>
      <c r="E165" s="8" t="s">
        <v>99</v>
      </c>
    </row>
    <row r="166" spans="2:14" ht="20.100000000000001" customHeight="1" thickBot="1" x14ac:dyDescent="0.25">
      <c r="B166" s="4" t="s">
        <v>38</v>
      </c>
      <c r="C166" s="5">
        <v>32</v>
      </c>
      <c r="D166" s="5">
        <v>33</v>
      </c>
      <c r="E166" s="6">
        <f>IF(C166=0,"-",(D166-C166)/C166)</f>
        <v>3.125E-2</v>
      </c>
    </row>
    <row r="167" spans="2:14" ht="20.100000000000001" customHeight="1" thickBot="1" x14ac:dyDescent="0.25">
      <c r="B167" s="4" t="s">
        <v>41</v>
      </c>
      <c r="C167" s="5">
        <v>10</v>
      </c>
      <c r="D167" s="5">
        <v>13</v>
      </c>
      <c r="E167" s="6">
        <f t="shared" ref="E167:E168" si="24">IF(C167=0,"-",(D167-C167)/C167)</f>
        <v>0.3</v>
      </c>
    </row>
    <row r="168" spans="2:14" ht="20.100000000000001" customHeight="1" thickBot="1" x14ac:dyDescent="0.25">
      <c r="B168" s="4" t="s">
        <v>42</v>
      </c>
      <c r="C168" s="5">
        <v>17</v>
      </c>
      <c r="D168" s="5">
        <v>16</v>
      </c>
      <c r="E168" s="6">
        <f t="shared" si="24"/>
        <v>-5.8823529411764705E-2</v>
      </c>
    </row>
    <row r="169" spans="2:14" ht="20.100000000000001" customHeight="1" thickBot="1" x14ac:dyDescent="0.25">
      <c r="B169" s="4" t="s">
        <v>98</v>
      </c>
      <c r="C169" s="6">
        <f>IF(C166=0,"-",(C167+C168)/C166)</f>
        <v>0.84375</v>
      </c>
      <c r="D169" s="6">
        <f>IF(D166=0,"-",(D167+D168)/D166)</f>
        <v>0.87878787878787878</v>
      </c>
      <c r="E169" s="6">
        <f t="shared" ref="E169:E171" si="25">IF(OR(C169="-",D169="-"),"-",(D169-C169)/C169)</f>
        <v>4.1526374859708191E-2</v>
      </c>
    </row>
    <row r="170" spans="2:14" ht="20.100000000000001" customHeight="1" thickBot="1" x14ac:dyDescent="0.25">
      <c r="B170" s="4" t="s">
        <v>39</v>
      </c>
      <c r="C170" s="6">
        <v>0.83333333333333337</v>
      </c>
      <c r="D170" s="6">
        <v>0.8666666666666667</v>
      </c>
      <c r="E170" s="6">
        <f t="shared" si="25"/>
        <v>3.9999999999999987E-2</v>
      </c>
    </row>
    <row r="171" spans="2:14" ht="20.100000000000001" customHeight="1" thickBot="1" x14ac:dyDescent="0.25">
      <c r="B171" s="4" t="s">
        <v>40</v>
      </c>
      <c r="C171" s="6">
        <v>0.85</v>
      </c>
      <c r="D171" s="6">
        <v>0.88888888888888884</v>
      </c>
      <c r="E171" s="6">
        <f t="shared" si="25"/>
        <v>4.5751633986928074E-2</v>
      </c>
    </row>
    <row r="172" spans="2:14" ht="20.100000000000001" customHeight="1" x14ac:dyDescent="0.2">
      <c r="B172" s="7"/>
      <c r="C172" s="18"/>
      <c r="D172" s="18"/>
      <c r="E172" s="18"/>
    </row>
    <row r="177" spans="2:8" ht="42.75" customHeight="1" thickBot="1" x14ac:dyDescent="0.25">
      <c r="C177" s="8">
        <v>2024</v>
      </c>
      <c r="D177" s="8">
        <v>2025</v>
      </c>
      <c r="E177" s="8" t="s">
        <v>99</v>
      </c>
    </row>
    <row r="178" spans="2:8" ht="15" thickBot="1" x14ac:dyDescent="0.25">
      <c r="B178" s="15" t="s">
        <v>81</v>
      </c>
      <c r="C178" s="5">
        <v>37</v>
      </c>
      <c r="D178" s="5">
        <v>62</v>
      </c>
      <c r="E178" s="6">
        <f>IF(C178=0,"-",(D178-C178)/C178)</f>
        <v>0.67567567567567566</v>
      </c>
      <c r="H178" s="13"/>
    </row>
    <row r="179" spans="2:8" ht="15" thickBot="1" x14ac:dyDescent="0.25">
      <c r="B179" s="4" t="s">
        <v>43</v>
      </c>
      <c r="C179" s="5">
        <v>28</v>
      </c>
      <c r="D179" s="5">
        <v>49</v>
      </c>
      <c r="E179" s="6">
        <f t="shared" ref="E179:E185" si="26">IF(C179=0,"-",(D179-C179)/C179)</f>
        <v>0.75</v>
      </c>
      <c r="H179" s="13"/>
    </row>
    <row r="180" spans="2:8" ht="15" thickBot="1" x14ac:dyDescent="0.25">
      <c r="B180" s="4" t="s">
        <v>47</v>
      </c>
      <c r="C180" s="5">
        <v>8</v>
      </c>
      <c r="D180" s="5">
        <v>12</v>
      </c>
      <c r="E180" s="6">
        <f t="shared" si="26"/>
        <v>0.5</v>
      </c>
      <c r="H180" s="13"/>
    </row>
    <row r="181" spans="2:8" ht="15" thickBot="1" x14ac:dyDescent="0.25">
      <c r="B181" s="4" t="s">
        <v>78</v>
      </c>
      <c r="C181" s="5">
        <v>1</v>
      </c>
      <c r="D181" s="5">
        <v>1</v>
      </c>
      <c r="E181" s="6">
        <f t="shared" si="26"/>
        <v>0</v>
      </c>
      <c r="H181" s="13"/>
    </row>
    <row r="182" spans="2:8" ht="15" thickBot="1" x14ac:dyDescent="0.25">
      <c r="B182" s="15" t="s">
        <v>79</v>
      </c>
      <c r="C182" s="5">
        <v>292</v>
      </c>
      <c r="D182" s="5">
        <v>247</v>
      </c>
      <c r="E182" s="6">
        <f t="shared" si="26"/>
        <v>-0.1541095890410959</v>
      </c>
      <c r="H182" s="13"/>
    </row>
    <row r="183" spans="2:8" ht="15" thickBot="1" x14ac:dyDescent="0.25">
      <c r="B183" s="4" t="s">
        <v>47</v>
      </c>
      <c r="C183" s="5">
        <v>270</v>
      </c>
      <c r="D183" s="5">
        <v>227</v>
      </c>
      <c r="E183" s="6">
        <f t="shared" si="26"/>
        <v>-0.15925925925925927</v>
      </c>
      <c r="H183" s="13"/>
    </row>
    <row r="184" spans="2:8" ht="15" thickBot="1" x14ac:dyDescent="0.25">
      <c r="B184" s="4" t="s">
        <v>70</v>
      </c>
      <c r="C184" s="5">
        <v>0</v>
      </c>
      <c r="D184" s="5">
        <v>0</v>
      </c>
      <c r="E184" s="6" t="str">
        <f t="shared" si="26"/>
        <v>-</v>
      </c>
      <c r="H184" s="13"/>
    </row>
    <row r="185" spans="2:8" ht="15" thickBot="1" x14ac:dyDescent="0.25">
      <c r="B185" s="4" t="s">
        <v>80</v>
      </c>
      <c r="C185" s="5">
        <v>22</v>
      </c>
      <c r="D185" s="5">
        <v>20</v>
      </c>
      <c r="E185" s="6">
        <f t="shared" si="26"/>
        <v>-9.0909090909090912E-2</v>
      </c>
      <c r="H185" s="13"/>
    </row>
    <row r="196" spans="2:5" ht="42.75" customHeight="1" thickBot="1" x14ac:dyDescent="0.25">
      <c r="C196" s="8">
        <v>2024</v>
      </c>
      <c r="D196" s="8">
        <v>2025</v>
      </c>
      <c r="E196" s="8" t="s">
        <v>99</v>
      </c>
    </row>
    <row r="197" spans="2:5" ht="15" thickBot="1" x14ac:dyDescent="0.25">
      <c r="B197" s="4" t="s">
        <v>82</v>
      </c>
      <c r="C197" s="5">
        <v>23</v>
      </c>
      <c r="D197" s="5">
        <v>13</v>
      </c>
      <c r="E197" s="6">
        <f t="shared" ref="E197:E200" si="27">IF(C197=0,"-",(D197-C197)/C197)</f>
        <v>-0.43478260869565216</v>
      </c>
    </row>
    <row r="198" spans="2:5" ht="15" thickBot="1" x14ac:dyDescent="0.25">
      <c r="B198" s="4" t="s">
        <v>83</v>
      </c>
      <c r="C198" s="5">
        <v>1</v>
      </c>
      <c r="D198" s="5">
        <v>1</v>
      </c>
      <c r="E198" s="6">
        <f t="shared" si="27"/>
        <v>0</v>
      </c>
    </row>
    <row r="199" spans="2:5" ht="15" thickBot="1" x14ac:dyDescent="0.25">
      <c r="B199" s="4" t="s">
        <v>84</v>
      </c>
      <c r="C199" s="5">
        <v>24</v>
      </c>
      <c r="D199" s="5">
        <v>14</v>
      </c>
      <c r="E199" s="6">
        <f t="shared" si="27"/>
        <v>-0.41666666666666669</v>
      </c>
    </row>
    <row r="200" spans="2:5" ht="15" thickBot="1" x14ac:dyDescent="0.25">
      <c r="B200" s="4" t="s">
        <v>85</v>
      </c>
      <c r="C200" s="5">
        <v>22</v>
      </c>
      <c r="D200" s="5">
        <v>13</v>
      </c>
      <c r="E200" s="6">
        <f t="shared" si="27"/>
        <v>-0.40909090909090912</v>
      </c>
    </row>
    <row r="201" spans="2:5" ht="14.25" x14ac:dyDescent="0.2">
      <c r="B201" s="7"/>
      <c r="C201" s="19"/>
      <c r="D201" s="19"/>
      <c r="E201" s="18"/>
    </row>
    <row r="206" spans="2:5" ht="42.75" customHeight="1" thickBot="1" x14ac:dyDescent="0.25">
      <c r="C206" s="8">
        <v>2024</v>
      </c>
      <c r="D206" s="8">
        <v>2025</v>
      </c>
      <c r="E206" s="8" t="s">
        <v>99</v>
      </c>
    </row>
    <row r="207" spans="2:5" ht="20.100000000000001" customHeight="1" thickBot="1" x14ac:dyDescent="0.25">
      <c r="B207" s="16" t="s">
        <v>88</v>
      </c>
      <c r="C207" s="5"/>
      <c r="D207" s="5"/>
      <c r="E207" s="6" t="str">
        <f t="shared" ref="E207:E210" si="28">IF(C207=0,"-",(D207-C207)/C207)</f>
        <v>-</v>
      </c>
    </row>
    <row r="208" spans="2:5" ht="20.100000000000001" customHeight="1" thickBot="1" x14ac:dyDescent="0.25">
      <c r="B208" s="17" t="s">
        <v>89</v>
      </c>
      <c r="C208" s="5">
        <v>21</v>
      </c>
      <c r="D208" s="5">
        <v>13</v>
      </c>
      <c r="E208" s="6">
        <f t="shared" si="28"/>
        <v>-0.38095238095238093</v>
      </c>
    </row>
    <row r="209" spans="2:5" ht="20.100000000000001" customHeight="1" thickBot="1" x14ac:dyDescent="0.25">
      <c r="B209" s="17" t="s">
        <v>86</v>
      </c>
      <c r="C209" s="5">
        <v>11</v>
      </c>
      <c r="D209" s="5">
        <v>11</v>
      </c>
      <c r="E209" s="6">
        <f t="shared" si="28"/>
        <v>0</v>
      </c>
    </row>
    <row r="210" spans="2:5" ht="20.100000000000001" customHeight="1" thickBot="1" x14ac:dyDescent="0.25">
      <c r="B210" s="17" t="s">
        <v>87</v>
      </c>
      <c r="C210" s="5">
        <v>10</v>
      </c>
      <c r="D210" s="5">
        <v>2</v>
      </c>
      <c r="E210" s="6">
        <f t="shared" si="28"/>
        <v>-0.8</v>
      </c>
    </row>
    <row r="211" spans="2:5" ht="20.100000000000001" customHeight="1" thickBot="1" x14ac:dyDescent="0.25">
      <c r="B211" s="17" t="s">
        <v>90</v>
      </c>
      <c r="C211" s="5"/>
      <c r="D211" s="5"/>
      <c r="E211" s="6"/>
    </row>
    <row r="212" spans="2:5" ht="20.100000000000001" customHeight="1" thickBot="1" x14ac:dyDescent="0.25">
      <c r="B212" s="17" t="s">
        <v>89</v>
      </c>
      <c r="C212" s="5">
        <v>1</v>
      </c>
      <c r="D212" s="5">
        <v>1</v>
      </c>
      <c r="E212" s="6">
        <f>IF(C212=0,"-",(D212-C212)/C212)</f>
        <v>0</v>
      </c>
    </row>
    <row r="213" spans="2:5" ht="15" thickBot="1" x14ac:dyDescent="0.25">
      <c r="B213" s="17" t="s">
        <v>86</v>
      </c>
      <c r="C213" s="5">
        <v>0</v>
      </c>
      <c r="D213" s="5">
        <v>0</v>
      </c>
      <c r="E213" s="6" t="str">
        <f t="shared" ref="E213:E214" si="29">IF(C213=0,"-",(D213-C213)/C213)</f>
        <v>-</v>
      </c>
    </row>
    <row r="214" spans="2:5" ht="15" thickBot="1" x14ac:dyDescent="0.25">
      <c r="B214" s="17" t="s">
        <v>87</v>
      </c>
      <c r="C214" s="5">
        <v>1</v>
      </c>
      <c r="D214" s="5">
        <v>1</v>
      </c>
      <c r="E214" s="6">
        <f t="shared" si="29"/>
        <v>0</v>
      </c>
    </row>
    <row r="215" spans="2:5" ht="14.25" x14ac:dyDescent="0.2">
      <c r="B215" s="21"/>
      <c r="C215" s="19"/>
      <c r="D215" s="19"/>
      <c r="E215" s="18"/>
    </row>
    <row r="220" spans="2:5" ht="42.75" customHeight="1" thickBot="1" x14ac:dyDescent="0.25">
      <c r="C220" s="8">
        <v>2024</v>
      </c>
      <c r="D220" s="8">
        <v>2025</v>
      </c>
      <c r="E220" s="8" t="s">
        <v>99</v>
      </c>
    </row>
    <row r="221" spans="2:5" ht="15" thickBot="1" x14ac:dyDescent="0.25">
      <c r="B221" s="16" t="s">
        <v>91</v>
      </c>
      <c r="C221" s="5">
        <v>40</v>
      </c>
      <c r="D221" s="5">
        <v>25</v>
      </c>
      <c r="E221" s="6">
        <f t="shared" ref="E221:E223" si="30">IF(C221=0,"-",(D221-C221)/C221)</f>
        <v>-0.375</v>
      </c>
    </row>
    <row r="222" spans="2:5" ht="15" thickBot="1" x14ac:dyDescent="0.25">
      <c r="B222" s="16" t="s">
        <v>92</v>
      </c>
      <c r="C222" s="5">
        <v>38</v>
      </c>
      <c r="D222" s="5">
        <v>20</v>
      </c>
      <c r="E222" s="6">
        <f t="shared" si="30"/>
        <v>-0.47368421052631576</v>
      </c>
    </row>
    <row r="223" spans="2:5" ht="15" thickBot="1" x14ac:dyDescent="0.25">
      <c r="B223" s="16" t="s">
        <v>93</v>
      </c>
      <c r="C223" s="5">
        <v>20</v>
      </c>
      <c r="D223" s="5">
        <v>25</v>
      </c>
      <c r="E223" s="6">
        <f t="shared" si="30"/>
        <v>0.25</v>
      </c>
    </row>
    <row r="224" spans="2:5" ht="15" thickBot="1" x14ac:dyDescent="0.25">
      <c r="C224" s="5"/>
      <c r="D224" s="5"/>
      <c r="E224" s="6"/>
    </row>
    <row r="225" spans="3:5" ht="15" thickBot="1" x14ac:dyDescent="0.25">
      <c r="C225" s="5"/>
      <c r="D225" s="5"/>
      <c r="E225" s="6"/>
    </row>
    <row r="226" spans="3:5" ht="15" thickBot="1" x14ac:dyDescent="0.25">
      <c r="C226" s="5"/>
      <c r="D226" s="5"/>
      <c r="E226" s="6"/>
    </row>
    <row r="227" spans="3:5" ht="15" thickBot="1" x14ac:dyDescent="0.25">
      <c r="C227" s="5"/>
      <c r="D227" s="5"/>
      <c r="E227" s="6"/>
    </row>
    <row r="228" spans="3:5" ht="15" thickBot="1" x14ac:dyDescent="0.25">
      <c r="C228" s="5"/>
      <c r="D228" s="5"/>
      <c r="E228" s="6"/>
    </row>
  </sheetData>
  <mergeCells count="6">
    <mergeCell ref="C126:F126"/>
    <mergeCell ref="G126:J126"/>
    <mergeCell ref="K126:N126"/>
    <mergeCell ref="C141:F141"/>
    <mergeCell ref="G141:J141"/>
    <mergeCell ref="K141:N141"/>
  </mergeCells>
  <pageMargins left="0.70866141732283472" right="0.70866141732283472" top="0.74803149606299213" bottom="0.74803149606299213" header="0.31496062992125984" footer="0.31496062992125984"/>
  <pageSetup paperSize="9" scale="35" fitToWidth="2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N228"/>
  <sheetViews>
    <sheetView workbookViewId="0"/>
  </sheetViews>
  <sheetFormatPr baseColWidth="10" defaultRowHeight="12.75" x14ac:dyDescent="0.2"/>
  <cols>
    <col min="2" max="2" width="56.875" bestFit="1" customWidth="1"/>
    <col min="3" max="4" width="12.5" customWidth="1"/>
    <col min="5" max="5" width="12.75" customWidth="1"/>
    <col min="6" max="6" width="8.75" bestFit="1" customWidth="1"/>
    <col min="7" max="7" width="11.625" customWidth="1"/>
    <col min="8" max="8" width="12.125" customWidth="1"/>
    <col min="9" max="9" width="12.75" customWidth="1"/>
    <col min="10" max="10" width="8.75" bestFit="1" customWidth="1"/>
    <col min="11" max="11" width="11.625" bestFit="1" customWidth="1"/>
    <col min="12" max="12" width="12" bestFit="1" customWidth="1"/>
    <col min="13" max="13" width="12.75" customWidth="1"/>
    <col min="14" max="14" width="9.625" bestFit="1" customWidth="1"/>
  </cols>
  <sheetData>
    <row r="1" spans="1:5" ht="15" thickBot="1" x14ac:dyDescent="0.25">
      <c r="A1" s="5"/>
      <c r="B1" s="5"/>
    </row>
    <row r="2" spans="1:5" ht="15" thickBot="1" x14ac:dyDescent="0.25">
      <c r="A2" s="5"/>
      <c r="B2" s="5"/>
    </row>
    <row r="3" spans="1:5" ht="15" thickBot="1" x14ac:dyDescent="0.25">
      <c r="A3" s="5"/>
      <c r="B3" s="5"/>
    </row>
    <row r="11" spans="1:5" ht="27" customHeight="1" x14ac:dyDescent="0.2">
      <c r="B11" s="20" t="str">
        <f>Portada!B9</f>
        <v>Año 2025</v>
      </c>
    </row>
    <row r="13" spans="1:5" ht="42.75" customHeight="1" thickBot="1" x14ac:dyDescent="0.25">
      <c r="C13" s="8">
        <v>2024</v>
      </c>
      <c r="D13" s="8">
        <v>2025</v>
      </c>
      <c r="E13" s="8" t="s">
        <v>99</v>
      </c>
    </row>
    <row r="14" spans="1:5" ht="20.100000000000001" customHeight="1" thickBot="1" x14ac:dyDescent="0.25">
      <c r="B14" s="4" t="s">
        <v>22</v>
      </c>
      <c r="C14" s="5">
        <v>1005</v>
      </c>
      <c r="D14" s="5">
        <v>1153</v>
      </c>
      <c r="E14" s="6">
        <f>IF(C14&gt;0,(D14-C14)/C14)</f>
        <v>0.14726368159203981</v>
      </c>
    </row>
    <row r="15" spans="1:5" ht="20.100000000000001" customHeight="1" thickBot="1" x14ac:dyDescent="0.25">
      <c r="B15" s="4" t="s">
        <v>17</v>
      </c>
      <c r="C15" s="5">
        <v>861</v>
      </c>
      <c r="D15" s="5">
        <v>925</v>
      </c>
      <c r="E15" s="6">
        <f t="shared" ref="E15:E25" si="0">IF(C15&gt;0,(D15-C15)/C15)</f>
        <v>7.4332171893147503E-2</v>
      </c>
    </row>
    <row r="16" spans="1:5" ht="20.100000000000001" customHeight="1" thickBot="1" x14ac:dyDescent="0.25">
      <c r="B16" s="4" t="s">
        <v>18</v>
      </c>
      <c r="C16" s="5">
        <v>389</v>
      </c>
      <c r="D16" s="5">
        <v>373</v>
      </c>
      <c r="E16" s="6">
        <f t="shared" si="0"/>
        <v>-4.1131105398457581E-2</v>
      </c>
    </row>
    <row r="17" spans="2:5" ht="20.100000000000001" customHeight="1" thickBot="1" x14ac:dyDescent="0.25">
      <c r="B17" s="4" t="s">
        <v>19</v>
      </c>
      <c r="C17" s="5">
        <v>472</v>
      </c>
      <c r="D17" s="5">
        <v>552</v>
      </c>
      <c r="E17" s="6">
        <f t="shared" si="0"/>
        <v>0.16949152542372881</v>
      </c>
    </row>
    <row r="18" spans="2:5" ht="20.100000000000001" customHeight="1" thickBot="1" x14ac:dyDescent="0.25">
      <c r="B18" s="4" t="s">
        <v>100</v>
      </c>
      <c r="C18" s="5">
        <v>0</v>
      </c>
      <c r="D18" s="5">
        <v>0</v>
      </c>
      <c r="E18" s="6" t="str">
        <f>IF(C18=0,"-",(D18-C18)/C18)</f>
        <v>-</v>
      </c>
    </row>
    <row r="19" spans="2:5" ht="20.100000000000001" customHeight="1" thickBot="1" x14ac:dyDescent="0.25">
      <c r="B19" s="4" t="s">
        <v>101</v>
      </c>
      <c r="C19" s="5">
        <v>0</v>
      </c>
      <c r="D19" s="5">
        <v>0</v>
      </c>
      <c r="E19" s="6" t="str">
        <f>IF(C19=0,"-",(D19-C19)/C19)</f>
        <v>-</v>
      </c>
    </row>
    <row r="20" spans="2:5" ht="20.100000000000001" customHeight="1" thickBot="1" x14ac:dyDescent="0.25">
      <c r="B20" s="4" t="s">
        <v>20</v>
      </c>
      <c r="C20" s="6">
        <f>C17/C15</f>
        <v>0.54819976771196288</v>
      </c>
      <c r="D20" s="6">
        <f>D17/D15</f>
        <v>0.59675675675675677</v>
      </c>
      <c r="E20" s="6">
        <f t="shared" si="0"/>
        <v>8.8575355016032906E-2</v>
      </c>
    </row>
    <row r="21" spans="2:5" ht="30" customHeight="1" thickBot="1" x14ac:dyDescent="0.25">
      <c r="B21" s="4" t="s">
        <v>23</v>
      </c>
      <c r="C21" s="5">
        <v>72</v>
      </c>
      <c r="D21" s="5">
        <v>78</v>
      </c>
      <c r="E21" s="6">
        <f t="shared" si="0"/>
        <v>8.3333333333333329E-2</v>
      </c>
    </row>
    <row r="22" spans="2:5" ht="20.100000000000001" customHeight="1" thickBot="1" x14ac:dyDescent="0.25">
      <c r="B22" s="4" t="s">
        <v>24</v>
      </c>
      <c r="C22" s="5">
        <v>36</v>
      </c>
      <c r="D22" s="5">
        <v>29</v>
      </c>
      <c r="E22" s="6">
        <f t="shared" si="0"/>
        <v>-0.19444444444444445</v>
      </c>
    </row>
    <row r="23" spans="2:5" ht="20.100000000000001" customHeight="1" thickBot="1" x14ac:dyDescent="0.25">
      <c r="B23" s="4" t="s">
        <v>25</v>
      </c>
      <c r="C23" s="5">
        <v>36</v>
      </c>
      <c r="D23" s="5">
        <v>49</v>
      </c>
      <c r="E23" s="6">
        <f t="shared" si="0"/>
        <v>0.3611111111111111</v>
      </c>
    </row>
    <row r="24" spans="2:5" ht="20.100000000000001" customHeight="1" thickBot="1" x14ac:dyDescent="0.25">
      <c r="B24" s="4" t="s">
        <v>21</v>
      </c>
      <c r="C24" s="6">
        <f>C23/C21</f>
        <v>0.5</v>
      </c>
      <c r="D24" s="6">
        <f t="shared" ref="D24" si="1">D23/D21</f>
        <v>0.62820512820512819</v>
      </c>
      <c r="E24" s="6">
        <f t="shared" si="0"/>
        <v>0.25641025641025639</v>
      </c>
    </row>
    <row r="25" spans="2:5" ht="20.100000000000001" customHeight="1" thickBot="1" x14ac:dyDescent="0.25">
      <c r="B25" s="7" t="s">
        <v>26</v>
      </c>
      <c r="C25" s="6">
        <v>0.52434456928838957</v>
      </c>
      <c r="D25" s="6">
        <v>0.55848719403958313</v>
      </c>
      <c r="E25" s="6">
        <f t="shared" si="0"/>
        <v>6.5114862918347713E-2</v>
      </c>
    </row>
    <row r="33" spans="2:5" ht="42.75" customHeight="1" thickBot="1" x14ac:dyDescent="0.25">
      <c r="C33" s="8">
        <v>2024</v>
      </c>
      <c r="D33" s="8">
        <v>2025</v>
      </c>
      <c r="E33" s="8" t="s">
        <v>99</v>
      </c>
    </row>
    <row r="34" spans="2:5" ht="20.100000000000001" customHeight="1" thickBot="1" x14ac:dyDescent="0.25">
      <c r="B34" s="4" t="s">
        <v>27</v>
      </c>
      <c r="C34" s="5">
        <v>181</v>
      </c>
      <c r="D34" s="5">
        <v>248</v>
      </c>
      <c r="E34" s="6">
        <f>IF(C34&gt;0,(D34-C34)/C34,"-")</f>
        <v>0.37016574585635359</v>
      </c>
    </row>
    <row r="35" spans="2:5" ht="20.100000000000001" customHeight="1" thickBot="1" x14ac:dyDescent="0.25">
      <c r="B35" s="4" t="s">
        <v>29</v>
      </c>
      <c r="C35" s="5">
        <v>0</v>
      </c>
      <c r="D35" s="5">
        <v>0</v>
      </c>
      <c r="E35" s="6" t="str">
        <f t="shared" ref="E35:E37" si="2">IF(C35&gt;0,(D35-C35)/C35,"-")</f>
        <v>-</v>
      </c>
    </row>
    <row r="36" spans="2:5" ht="20.100000000000001" customHeight="1" thickBot="1" x14ac:dyDescent="0.25">
      <c r="B36" s="4" t="s">
        <v>28</v>
      </c>
      <c r="C36" s="5">
        <v>131</v>
      </c>
      <c r="D36" s="5">
        <v>206</v>
      </c>
      <c r="E36" s="6">
        <f t="shared" si="2"/>
        <v>0.5725190839694656</v>
      </c>
    </row>
    <row r="37" spans="2:5" ht="20.100000000000001" customHeight="1" thickBot="1" x14ac:dyDescent="0.25">
      <c r="B37" s="4" t="s">
        <v>30</v>
      </c>
      <c r="C37" s="5">
        <v>50</v>
      </c>
      <c r="D37" s="5">
        <v>42</v>
      </c>
      <c r="E37" s="6">
        <f t="shared" si="2"/>
        <v>-0.16</v>
      </c>
    </row>
    <row r="43" spans="2:5" ht="42.75" customHeight="1" thickBot="1" x14ac:dyDescent="0.25">
      <c r="C43" s="8">
        <v>2024</v>
      </c>
      <c r="D43" s="8">
        <v>2025</v>
      </c>
      <c r="E43" s="8" t="s">
        <v>99</v>
      </c>
    </row>
    <row r="44" spans="2:5" ht="20.100000000000001" customHeight="1" thickBot="1" x14ac:dyDescent="0.25">
      <c r="B44" s="4" t="s">
        <v>33</v>
      </c>
      <c r="C44" s="5">
        <v>202</v>
      </c>
      <c r="D44" s="5">
        <v>231</v>
      </c>
      <c r="E44" s="6">
        <f>IF(C44&gt;0,(D44-C44)/C44,"-")</f>
        <v>0.14356435643564355</v>
      </c>
    </row>
    <row r="45" spans="2:5" ht="20.100000000000001" customHeight="1" thickBot="1" x14ac:dyDescent="0.25">
      <c r="B45" s="4" t="s">
        <v>34</v>
      </c>
      <c r="C45" s="5">
        <v>5</v>
      </c>
      <c r="D45" s="5">
        <v>0</v>
      </c>
      <c r="E45" s="6">
        <f t="shared" ref="E45:E51" si="3">IF(C45&gt;0,(D45-C45)/C45,"-")</f>
        <v>-1</v>
      </c>
    </row>
    <row r="46" spans="2:5" ht="20.100000000000001" customHeight="1" thickBot="1" x14ac:dyDescent="0.25">
      <c r="B46" s="4" t="s">
        <v>31</v>
      </c>
      <c r="C46" s="5">
        <v>3</v>
      </c>
      <c r="D46" s="5">
        <v>1</v>
      </c>
      <c r="E46" s="6">
        <f t="shared" si="3"/>
        <v>-0.66666666666666663</v>
      </c>
    </row>
    <row r="47" spans="2:5" ht="20.100000000000001" customHeight="1" thickBot="1" x14ac:dyDescent="0.25">
      <c r="B47" s="4" t="s">
        <v>32</v>
      </c>
      <c r="C47" s="5">
        <v>272</v>
      </c>
      <c r="D47" s="5">
        <v>359</v>
      </c>
      <c r="E47" s="6">
        <f t="shared" si="3"/>
        <v>0.31985294117647056</v>
      </c>
    </row>
    <row r="48" spans="2:5" ht="20.100000000000001" customHeight="1" thickBot="1" x14ac:dyDescent="0.25">
      <c r="B48" s="4" t="s">
        <v>35</v>
      </c>
      <c r="C48" s="5">
        <v>244</v>
      </c>
      <c r="D48" s="5">
        <v>320</v>
      </c>
      <c r="E48" s="6">
        <f t="shared" si="3"/>
        <v>0.31147540983606559</v>
      </c>
    </row>
    <row r="49" spans="2:5" ht="20.100000000000001" customHeight="1" thickBot="1" x14ac:dyDescent="0.25">
      <c r="B49" s="4" t="s">
        <v>67</v>
      </c>
      <c r="C49" s="5">
        <v>58</v>
      </c>
      <c r="D49" s="5">
        <v>47</v>
      </c>
      <c r="E49" s="6">
        <f t="shared" si="3"/>
        <v>-0.18965517241379309</v>
      </c>
    </row>
    <row r="50" spans="2:5" ht="20.100000000000001" customHeight="1" collapsed="1" thickBot="1" x14ac:dyDescent="0.25">
      <c r="B50" s="4" t="s">
        <v>36</v>
      </c>
      <c r="C50" s="6">
        <f>C44/(C44+C45)</f>
        <v>0.97584541062801933</v>
      </c>
      <c r="D50" s="6">
        <f>D44/(D44+D45)</f>
        <v>1</v>
      </c>
      <c r="E50" s="6">
        <f t="shared" si="3"/>
        <v>2.475247524752475E-2</v>
      </c>
    </row>
    <row r="51" spans="2:5" ht="20.100000000000001" customHeight="1" thickBot="1" x14ac:dyDescent="0.25">
      <c r="B51" s="4" t="s">
        <v>37</v>
      </c>
      <c r="C51" s="6">
        <f>C47/(C46+C47)</f>
        <v>0.98909090909090913</v>
      </c>
      <c r="D51" s="6">
        <f t="shared" ref="D51" si="4">D47/(D46+D47)</f>
        <v>0.99722222222222223</v>
      </c>
      <c r="E51" s="6">
        <f t="shared" si="3"/>
        <v>8.2209967320261128E-3</v>
      </c>
    </row>
    <row r="57" spans="2:5" ht="42.75" customHeight="1" thickBot="1" x14ac:dyDescent="0.25">
      <c r="C57" s="8">
        <v>2024</v>
      </c>
      <c r="D57" s="8">
        <v>2025</v>
      </c>
      <c r="E57" s="8" t="s">
        <v>99</v>
      </c>
    </row>
    <row r="58" spans="2:5" ht="20.100000000000001" customHeight="1" thickBot="1" x14ac:dyDescent="0.25">
      <c r="B58" s="4" t="s">
        <v>38</v>
      </c>
      <c r="C58" s="5">
        <v>208</v>
      </c>
      <c r="D58" s="5">
        <v>231</v>
      </c>
      <c r="E58" s="6">
        <f>IF(C58&gt;0,(D58-C58)/C58,"-")</f>
        <v>0.11057692307692307</v>
      </c>
    </row>
    <row r="59" spans="2:5" ht="20.100000000000001" customHeight="1" thickBot="1" x14ac:dyDescent="0.25">
      <c r="B59" s="4" t="s">
        <v>41</v>
      </c>
      <c r="C59" s="5">
        <v>80</v>
      </c>
      <c r="D59" s="5">
        <v>106</v>
      </c>
      <c r="E59" s="6">
        <f t="shared" ref="E59:E63" si="5">IF(C59&gt;0,(D59-C59)/C59,"-")</f>
        <v>0.32500000000000001</v>
      </c>
    </row>
    <row r="60" spans="2:5" ht="20.100000000000001" customHeight="1" thickBot="1" x14ac:dyDescent="0.25">
      <c r="B60" s="4" t="s">
        <v>42</v>
      </c>
      <c r="C60" s="5">
        <v>122</v>
      </c>
      <c r="D60" s="5">
        <v>125</v>
      </c>
      <c r="E60" s="6">
        <f t="shared" si="5"/>
        <v>2.4590163934426229E-2</v>
      </c>
    </row>
    <row r="61" spans="2:5" ht="20.100000000000001" customHeight="1" collapsed="1" thickBot="1" x14ac:dyDescent="0.25">
      <c r="B61" s="4" t="s">
        <v>98</v>
      </c>
      <c r="C61" s="6">
        <f>(C59+C60)/C58</f>
        <v>0.97115384615384615</v>
      </c>
      <c r="D61" s="6">
        <f>(D59+D60)/D58</f>
        <v>1</v>
      </c>
      <c r="E61" s="6">
        <f t="shared" si="5"/>
        <v>2.9702970297029712E-2</v>
      </c>
    </row>
    <row r="62" spans="2:5" ht="20.100000000000001" customHeight="1" thickBot="1" x14ac:dyDescent="0.25">
      <c r="B62" s="4" t="s">
        <v>39</v>
      </c>
      <c r="C62" s="6">
        <v>0.93023255813953487</v>
      </c>
      <c r="D62" s="6">
        <v>1</v>
      </c>
      <c r="E62" s="6">
        <f t="shared" si="5"/>
        <v>7.5000000000000011E-2</v>
      </c>
    </row>
    <row r="63" spans="2:5" ht="20.100000000000001" customHeight="1" thickBot="1" x14ac:dyDescent="0.25">
      <c r="B63" s="4" t="s">
        <v>40</v>
      </c>
      <c r="C63" s="6">
        <v>1</v>
      </c>
      <c r="D63" s="6">
        <v>1</v>
      </c>
      <c r="E63" s="6">
        <f t="shared" si="5"/>
        <v>0</v>
      </c>
    </row>
    <row r="64" spans="2:5" ht="15" thickBot="1" x14ac:dyDescent="0.25">
      <c r="E64" s="6"/>
    </row>
    <row r="69" spans="2:5" ht="42.75" customHeight="1" thickBot="1" x14ac:dyDescent="0.25">
      <c r="C69" s="8">
        <v>2024</v>
      </c>
      <c r="D69" s="8">
        <v>2025</v>
      </c>
      <c r="E69" s="8" t="s">
        <v>99</v>
      </c>
    </row>
    <row r="70" spans="2:5" ht="20.100000000000001" customHeight="1" thickBot="1" x14ac:dyDescent="0.25">
      <c r="B70" s="4" t="s">
        <v>44</v>
      </c>
      <c r="C70" s="5">
        <v>1250</v>
      </c>
      <c r="D70" s="5">
        <v>1347</v>
      </c>
      <c r="E70" s="6">
        <f>IF(C70&gt;0,(D70-C70)/C70,"-")</f>
        <v>7.7600000000000002E-2</v>
      </c>
    </row>
    <row r="71" spans="2:5" ht="20.100000000000001" customHeight="1" thickBot="1" x14ac:dyDescent="0.25">
      <c r="B71" s="4" t="s">
        <v>45</v>
      </c>
      <c r="C71" s="5">
        <v>427</v>
      </c>
      <c r="D71" s="5">
        <v>609</v>
      </c>
      <c r="E71" s="6">
        <f t="shared" ref="E71:E77" si="6">IF(C71&gt;0,(D71-C71)/C71,"-")</f>
        <v>0.42622950819672129</v>
      </c>
    </row>
    <row r="72" spans="2:5" ht="20.100000000000001" customHeight="1" thickBot="1" x14ac:dyDescent="0.25">
      <c r="B72" s="4" t="s">
        <v>43</v>
      </c>
      <c r="C72" s="5">
        <v>4</v>
      </c>
      <c r="D72" s="5">
        <v>9</v>
      </c>
      <c r="E72" s="6">
        <f t="shared" si="6"/>
        <v>1.25</v>
      </c>
    </row>
    <row r="73" spans="2:5" ht="20.100000000000001" customHeight="1" thickBot="1" x14ac:dyDescent="0.25">
      <c r="B73" s="4" t="s">
        <v>46</v>
      </c>
      <c r="C73" s="5">
        <v>453</v>
      </c>
      <c r="D73" s="5">
        <v>390</v>
      </c>
      <c r="E73" s="6">
        <f t="shared" si="6"/>
        <v>-0.13907284768211919</v>
      </c>
    </row>
    <row r="74" spans="2:5" ht="20.100000000000001" customHeight="1" thickBot="1" x14ac:dyDescent="0.25">
      <c r="B74" s="4" t="s">
        <v>47</v>
      </c>
      <c r="C74" s="5">
        <v>345</v>
      </c>
      <c r="D74" s="5">
        <v>321</v>
      </c>
      <c r="E74" s="6">
        <f t="shared" si="6"/>
        <v>-6.9565217391304349E-2</v>
      </c>
    </row>
    <row r="75" spans="2:5" ht="20.100000000000001" customHeight="1" thickBot="1" x14ac:dyDescent="0.25">
      <c r="B75" s="4" t="s">
        <v>48</v>
      </c>
      <c r="C75" s="5">
        <v>21</v>
      </c>
      <c r="D75" s="5">
        <v>16</v>
      </c>
      <c r="E75" s="6">
        <f t="shared" si="6"/>
        <v>-0.23809523809523808</v>
      </c>
    </row>
    <row r="76" spans="2:5" ht="20.100000000000001" customHeight="1" thickBot="1" x14ac:dyDescent="0.25">
      <c r="B76" s="4" t="s">
        <v>49</v>
      </c>
      <c r="C76" s="5">
        <v>0</v>
      </c>
      <c r="D76" s="5">
        <v>0</v>
      </c>
      <c r="E76" s="6" t="str">
        <f t="shared" si="6"/>
        <v>-</v>
      </c>
    </row>
    <row r="77" spans="2:5" ht="20.100000000000001" customHeight="1" thickBot="1" x14ac:dyDescent="0.25">
      <c r="B77" s="4" t="s">
        <v>50</v>
      </c>
      <c r="C77" s="5">
        <v>0</v>
      </c>
      <c r="D77" s="5">
        <v>2</v>
      </c>
      <c r="E77" s="6" t="str">
        <f t="shared" si="6"/>
        <v>-</v>
      </c>
    </row>
    <row r="89" spans="2:5" ht="42.75" customHeight="1" thickBot="1" x14ac:dyDescent="0.25">
      <c r="C89" s="8">
        <v>2024</v>
      </c>
      <c r="D89" s="8">
        <v>2025</v>
      </c>
      <c r="E89" s="8" t="s">
        <v>99</v>
      </c>
    </row>
    <row r="90" spans="2:5" ht="29.25" thickBot="1" x14ac:dyDescent="0.25">
      <c r="B90" s="4" t="s">
        <v>51</v>
      </c>
      <c r="C90" s="5">
        <v>162</v>
      </c>
      <c r="D90" s="5">
        <v>189</v>
      </c>
      <c r="E90" s="6">
        <f>IF(C90&gt;0,(D90-C90)/C90,"-")</f>
        <v>0.16666666666666666</v>
      </c>
    </row>
    <row r="91" spans="2:5" ht="29.25" thickBot="1" x14ac:dyDescent="0.25">
      <c r="B91" s="4" t="s">
        <v>52</v>
      </c>
      <c r="C91" s="5">
        <v>14</v>
      </c>
      <c r="D91" s="5">
        <v>12</v>
      </c>
      <c r="E91" s="6">
        <f t="shared" ref="E91:E93" si="7">IF(C91&gt;0,(D91-C91)/C91,"-")</f>
        <v>-0.14285714285714285</v>
      </c>
    </row>
    <row r="92" spans="2:5" ht="29.25" customHeight="1" thickBot="1" x14ac:dyDescent="0.25">
      <c r="B92" s="4" t="s">
        <v>53</v>
      </c>
      <c r="C92" s="5">
        <v>66</v>
      </c>
      <c r="D92" s="5">
        <v>85</v>
      </c>
      <c r="E92" s="6">
        <f t="shared" si="7"/>
        <v>0.2878787878787879</v>
      </c>
    </row>
    <row r="93" spans="2:5" ht="29.25" customHeight="1" thickBot="1" x14ac:dyDescent="0.25">
      <c r="B93" s="4" t="s">
        <v>54</v>
      </c>
      <c r="C93" s="6">
        <f>(C90+C91)/(C90+C91+C92)</f>
        <v>0.72727272727272729</v>
      </c>
      <c r="D93" s="6">
        <f>(D90+D91)/(D90+D91+D92)</f>
        <v>0.70279720279720281</v>
      </c>
      <c r="E93" s="6">
        <f t="shared" si="7"/>
        <v>-3.3653846153846159E-2</v>
      </c>
    </row>
    <row r="99" spans="2:5" ht="42.75" customHeight="1" thickBot="1" x14ac:dyDescent="0.25">
      <c r="C99" s="8">
        <v>2024</v>
      </c>
      <c r="D99" s="8">
        <v>2025</v>
      </c>
      <c r="E99" s="8" t="s">
        <v>99</v>
      </c>
    </row>
    <row r="100" spans="2:5" ht="20.100000000000001" customHeight="1" thickBot="1" x14ac:dyDescent="0.25">
      <c r="B100" s="4" t="s">
        <v>38</v>
      </c>
      <c r="C100" s="5">
        <v>242</v>
      </c>
      <c r="D100" s="5">
        <v>286</v>
      </c>
      <c r="E100" s="6">
        <f>IF(C100&gt;0,(D100-C100)/C100,"-")</f>
        <v>0.18181818181818182</v>
      </c>
    </row>
    <row r="101" spans="2:5" ht="20.100000000000001" customHeight="1" thickBot="1" x14ac:dyDescent="0.25">
      <c r="B101" s="4" t="s">
        <v>41</v>
      </c>
      <c r="C101" s="5">
        <v>100</v>
      </c>
      <c r="D101" s="5">
        <v>134</v>
      </c>
      <c r="E101" s="6">
        <f t="shared" ref="E101:E105" si="8">IF(C101&gt;0,(D101-C101)/C101,"-")</f>
        <v>0.34</v>
      </c>
    </row>
    <row r="102" spans="2:5" ht="20.100000000000001" customHeight="1" thickBot="1" x14ac:dyDescent="0.25">
      <c r="B102" s="4" t="s">
        <v>42</v>
      </c>
      <c r="C102" s="5">
        <v>76</v>
      </c>
      <c r="D102" s="5">
        <v>67</v>
      </c>
      <c r="E102" s="6">
        <f t="shared" si="8"/>
        <v>-0.11842105263157894</v>
      </c>
    </row>
    <row r="103" spans="2:5" ht="20.100000000000001" customHeight="1" thickBot="1" x14ac:dyDescent="0.25">
      <c r="B103" s="4" t="s">
        <v>98</v>
      </c>
      <c r="C103" s="6">
        <f>(C101+C102)/C100</f>
        <v>0.72727272727272729</v>
      </c>
      <c r="D103" s="6">
        <f>(D101+D102)/D100</f>
        <v>0.70279720279720281</v>
      </c>
      <c r="E103" s="6">
        <f t="shared" si="8"/>
        <v>-3.3653846153846159E-2</v>
      </c>
    </row>
    <row r="104" spans="2:5" ht="20.100000000000001" customHeight="1" thickBot="1" x14ac:dyDescent="0.25">
      <c r="B104" s="4" t="s">
        <v>39</v>
      </c>
      <c r="C104" s="6">
        <v>0.77519379844961245</v>
      </c>
      <c r="D104" s="6">
        <v>0.78823529411764703</v>
      </c>
      <c r="E104" s="6">
        <f t="shared" si="8"/>
        <v>1.6823529411764616E-2</v>
      </c>
    </row>
    <row r="105" spans="2:5" ht="20.100000000000001" customHeight="1" thickBot="1" x14ac:dyDescent="0.25">
      <c r="B105" s="4" t="s">
        <v>40</v>
      </c>
      <c r="C105" s="6">
        <v>0.67256637168141598</v>
      </c>
      <c r="D105" s="6">
        <v>0.57758620689655171</v>
      </c>
      <c r="E105" s="6">
        <f t="shared" si="8"/>
        <v>-0.14122050816696921</v>
      </c>
    </row>
    <row r="111" spans="2:5" ht="42.75" customHeight="1" thickBot="1" x14ac:dyDescent="0.25">
      <c r="C111" s="8">
        <v>2024</v>
      </c>
      <c r="D111" s="8">
        <v>2025</v>
      </c>
      <c r="E111" s="8" t="s">
        <v>99</v>
      </c>
    </row>
    <row r="112" spans="2:5" ht="15" thickBot="1" x14ac:dyDescent="0.25">
      <c r="B112" s="4" t="s">
        <v>55</v>
      </c>
      <c r="C112" s="5">
        <v>276</v>
      </c>
      <c r="D112" s="5">
        <v>298</v>
      </c>
      <c r="E112" s="6">
        <f>IF(C112&gt;0,(D112-C112)/C112,"-")</f>
        <v>7.9710144927536225E-2</v>
      </c>
    </row>
    <row r="113" spans="2:14" ht="15" thickBot="1" x14ac:dyDescent="0.25">
      <c r="B113" s="4" t="s">
        <v>56</v>
      </c>
      <c r="C113" s="5">
        <v>135</v>
      </c>
      <c r="D113" s="5">
        <v>146</v>
      </c>
      <c r="E113" s="6">
        <f t="shared" ref="E113:E114" si="9">IF(C113&gt;0,(D113-C113)/C113,"-")</f>
        <v>8.1481481481481488E-2</v>
      </c>
    </row>
    <row r="114" spans="2:14" ht="15" thickBot="1" x14ac:dyDescent="0.25">
      <c r="B114" s="4" t="s">
        <v>57</v>
      </c>
      <c r="C114" s="5">
        <v>141</v>
      </c>
      <c r="D114" s="5">
        <v>152</v>
      </c>
      <c r="E114" s="6">
        <f t="shared" si="9"/>
        <v>7.8014184397163122E-2</v>
      </c>
    </row>
    <row r="126" spans="2:14" ht="26.25" customHeight="1" thickBot="1" x14ac:dyDescent="0.25">
      <c r="C126" s="27">
        <v>2024</v>
      </c>
      <c r="D126" s="28"/>
      <c r="E126" s="28"/>
      <c r="F126" s="29"/>
      <c r="G126" s="27">
        <v>2025</v>
      </c>
      <c r="H126" s="28"/>
      <c r="I126" s="28"/>
      <c r="J126" s="29"/>
      <c r="K126" s="30" t="s">
        <v>58</v>
      </c>
      <c r="L126" s="31"/>
      <c r="M126" s="31"/>
      <c r="N126" s="31"/>
    </row>
    <row r="127" spans="2:14" ht="29.25" customHeight="1" thickBot="1" x14ac:dyDescent="0.25">
      <c r="C127" s="11" t="s">
        <v>59</v>
      </c>
      <c r="D127" s="12" t="s">
        <v>60</v>
      </c>
      <c r="E127" s="12" t="s">
        <v>61</v>
      </c>
      <c r="F127" s="12" t="s">
        <v>62</v>
      </c>
      <c r="G127" s="11" t="s">
        <v>59</v>
      </c>
      <c r="H127" s="12" t="s">
        <v>60</v>
      </c>
      <c r="I127" s="12" t="s">
        <v>61</v>
      </c>
      <c r="J127" s="12" t="s">
        <v>62</v>
      </c>
      <c r="K127" s="11" t="s">
        <v>59</v>
      </c>
      <c r="L127" s="12" t="s">
        <v>60</v>
      </c>
      <c r="M127" s="12" t="s">
        <v>61</v>
      </c>
      <c r="N127" s="12" t="s">
        <v>62</v>
      </c>
    </row>
    <row r="128" spans="2:14" ht="15" thickBot="1" x14ac:dyDescent="0.25">
      <c r="B128" s="4" t="s">
        <v>63</v>
      </c>
      <c r="C128" s="10">
        <v>1</v>
      </c>
      <c r="D128" s="10">
        <v>0</v>
      </c>
      <c r="E128" s="10">
        <v>0</v>
      </c>
      <c r="F128" s="10">
        <v>1</v>
      </c>
      <c r="G128" s="10">
        <v>2</v>
      </c>
      <c r="H128" s="10">
        <v>0</v>
      </c>
      <c r="I128" s="10">
        <v>0</v>
      </c>
      <c r="J128" s="10">
        <v>2</v>
      </c>
      <c r="K128" s="6">
        <f>IF(C128=0,"-",(G128-C128)/C128)</f>
        <v>1</v>
      </c>
      <c r="L128" s="6" t="str">
        <f t="shared" ref="L128:N133" si="10">IF(D128=0,"-",(H128-D128)/D128)</f>
        <v>-</v>
      </c>
      <c r="M128" s="6" t="str">
        <f t="shared" si="10"/>
        <v>-</v>
      </c>
      <c r="N128" s="6">
        <f t="shared" si="10"/>
        <v>1</v>
      </c>
    </row>
    <row r="129" spans="2:14" ht="15" thickBot="1" x14ac:dyDescent="0.25">
      <c r="B129" s="4" t="s">
        <v>64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6" t="str">
        <f t="shared" ref="K129:K133" si="11">IF(C129=0,"-",(G129-C129)/C129)</f>
        <v>-</v>
      </c>
      <c r="L129" s="6" t="str">
        <f t="shared" si="10"/>
        <v>-</v>
      </c>
      <c r="M129" s="6" t="str">
        <f t="shared" si="10"/>
        <v>-</v>
      </c>
      <c r="N129" s="6" t="str">
        <f t="shared" si="10"/>
        <v>-</v>
      </c>
    </row>
    <row r="130" spans="2:14" ht="15" thickBot="1" x14ac:dyDescent="0.25">
      <c r="B130" s="4" t="s">
        <v>65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6" t="str">
        <f t="shared" si="11"/>
        <v>-</v>
      </c>
      <c r="L130" s="6" t="str">
        <f t="shared" si="10"/>
        <v>-</v>
      </c>
      <c r="M130" s="6" t="str">
        <f t="shared" si="10"/>
        <v>-</v>
      </c>
      <c r="N130" s="6" t="str">
        <f t="shared" si="10"/>
        <v>-</v>
      </c>
    </row>
    <row r="131" spans="2:14" ht="15" thickBot="1" x14ac:dyDescent="0.25">
      <c r="B131" s="7" t="s">
        <v>66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6" t="str">
        <f t="shared" si="11"/>
        <v>-</v>
      </c>
      <c r="L131" s="6" t="str">
        <f t="shared" si="10"/>
        <v>-</v>
      </c>
      <c r="M131" s="6" t="str">
        <f t="shared" si="10"/>
        <v>-</v>
      </c>
      <c r="N131" s="6" t="str">
        <f t="shared" si="10"/>
        <v>-</v>
      </c>
    </row>
    <row r="132" spans="2:14" ht="15" thickBot="1" x14ac:dyDescent="0.25">
      <c r="B132" s="4" t="s">
        <v>67</v>
      </c>
      <c r="C132" s="10">
        <v>1</v>
      </c>
      <c r="D132" s="10">
        <v>0</v>
      </c>
      <c r="E132" s="10">
        <v>0</v>
      </c>
      <c r="F132" s="10">
        <v>1</v>
      </c>
      <c r="G132" s="10">
        <v>0</v>
      </c>
      <c r="H132" s="10">
        <v>0</v>
      </c>
      <c r="I132" s="10">
        <v>0</v>
      </c>
      <c r="J132" s="10">
        <v>0</v>
      </c>
      <c r="K132" s="6">
        <f t="shared" si="11"/>
        <v>-1</v>
      </c>
      <c r="L132" s="6" t="str">
        <f t="shared" si="10"/>
        <v>-</v>
      </c>
      <c r="M132" s="6" t="str">
        <f t="shared" si="10"/>
        <v>-</v>
      </c>
      <c r="N132" s="6">
        <f t="shared" si="10"/>
        <v>-1</v>
      </c>
    </row>
    <row r="133" spans="2:14" ht="15" thickBot="1" x14ac:dyDescent="0.25">
      <c r="B133" s="4" t="s">
        <v>68</v>
      </c>
      <c r="C133" s="10">
        <v>2</v>
      </c>
      <c r="D133" s="10">
        <v>0</v>
      </c>
      <c r="E133" s="10">
        <v>0</v>
      </c>
      <c r="F133" s="10">
        <v>2</v>
      </c>
      <c r="G133" s="10">
        <v>2</v>
      </c>
      <c r="H133" s="10">
        <v>0</v>
      </c>
      <c r="I133" s="10">
        <v>0</v>
      </c>
      <c r="J133" s="10">
        <v>2</v>
      </c>
      <c r="K133" s="6">
        <f t="shared" si="11"/>
        <v>0</v>
      </c>
      <c r="L133" s="6" t="str">
        <f t="shared" si="10"/>
        <v>-</v>
      </c>
      <c r="M133" s="6" t="str">
        <f t="shared" si="10"/>
        <v>-</v>
      </c>
      <c r="N133" s="6">
        <f t="shared" si="10"/>
        <v>0</v>
      </c>
    </row>
    <row r="134" spans="2:14" ht="15" thickBot="1" x14ac:dyDescent="0.25">
      <c r="B134" s="4" t="s">
        <v>36</v>
      </c>
      <c r="C134" s="6">
        <f>IF(C128=0,"-",C128/(C128+C129))</f>
        <v>1</v>
      </c>
      <c r="D134" s="6" t="str">
        <f>IF(D128=0,"-",D128/(D128+D129))</f>
        <v>-</v>
      </c>
      <c r="E134" s="6" t="str">
        <f t="shared" ref="E134:J134" si="12">IF(E128=0,"-",E128/(E128+E129))</f>
        <v>-</v>
      </c>
      <c r="F134" s="6">
        <f t="shared" si="12"/>
        <v>1</v>
      </c>
      <c r="G134" s="6">
        <f t="shared" si="12"/>
        <v>1</v>
      </c>
      <c r="H134" s="6" t="str">
        <f t="shared" si="12"/>
        <v>-</v>
      </c>
      <c r="I134" s="6" t="str">
        <f t="shared" si="12"/>
        <v>-</v>
      </c>
      <c r="J134" s="6">
        <f t="shared" si="12"/>
        <v>1</v>
      </c>
      <c r="K134" s="6">
        <f>IF(OR(C134="-",G134="-"),"-",(G134-C134)/C134)</f>
        <v>0</v>
      </c>
      <c r="L134" s="6" t="str">
        <f t="shared" ref="L134:N135" si="13">IF(OR(D134="-",H134="-"),"-",(H134-D134)/D134)</f>
        <v>-</v>
      </c>
      <c r="M134" s="6" t="str">
        <f t="shared" si="13"/>
        <v>-</v>
      </c>
      <c r="N134" s="6">
        <f t="shared" si="13"/>
        <v>0</v>
      </c>
    </row>
    <row r="135" spans="2:14" ht="15" thickBot="1" x14ac:dyDescent="0.25">
      <c r="B135" s="4" t="s">
        <v>37</v>
      </c>
      <c r="C135" s="6" t="str">
        <f>IF(C131=0,"-",C131/(C130+C131))</f>
        <v>-</v>
      </c>
      <c r="D135" s="6" t="str">
        <f t="shared" ref="D135:J135" si="14">IF(D131=0,"-",D131/(D130+D131))</f>
        <v>-</v>
      </c>
      <c r="E135" s="6" t="str">
        <f t="shared" si="14"/>
        <v>-</v>
      </c>
      <c r="F135" s="6" t="str">
        <f t="shared" si="14"/>
        <v>-</v>
      </c>
      <c r="G135" s="6" t="str">
        <f t="shared" si="14"/>
        <v>-</v>
      </c>
      <c r="H135" s="6" t="str">
        <f t="shared" si="14"/>
        <v>-</v>
      </c>
      <c r="I135" s="6" t="str">
        <f t="shared" si="14"/>
        <v>-</v>
      </c>
      <c r="J135" s="6" t="str">
        <f t="shared" si="14"/>
        <v>-</v>
      </c>
      <c r="K135" s="6" t="str">
        <f>IF(OR(C135="-",G135="-"),"-",(G135-C135)/C135)</f>
        <v>-</v>
      </c>
      <c r="L135" s="6" t="str">
        <f t="shared" si="13"/>
        <v>-</v>
      </c>
      <c r="M135" s="6" t="str">
        <f t="shared" si="13"/>
        <v>-</v>
      </c>
      <c r="N135" s="6" t="str">
        <f t="shared" si="13"/>
        <v>-</v>
      </c>
    </row>
    <row r="136" spans="2:14" x14ac:dyDescent="0.2">
      <c r="C136" s="13"/>
    </row>
    <row r="137" spans="2:14" x14ac:dyDescent="0.2">
      <c r="C137" s="13"/>
      <c r="M137" s="14"/>
    </row>
    <row r="138" spans="2:14" x14ac:dyDescent="0.2">
      <c r="C138" s="13"/>
    </row>
    <row r="141" spans="2:14" ht="29.25" customHeight="1" thickBot="1" x14ac:dyDescent="0.25">
      <c r="C141" s="27">
        <v>2024</v>
      </c>
      <c r="D141" s="28"/>
      <c r="E141" s="28"/>
      <c r="F141" s="29"/>
      <c r="G141" s="27">
        <v>2025</v>
      </c>
      <c r="H141" s="28"/>
      <c r="I141" s="28"/>
      <c r="J141" s="29"/>
      <c r="K141" s="30" t="s">
        <v>58</v>
      </c>
      <c r="L141" s="31"/>
      <c r="M141" s="31"/>
      <c r="N141" s="31"/>
    </row>
    <row r="142" spans="2:14" ht="57.75" customHeight="1" thickBot="1" x14ac:dyDescent="0.25">
      <c r="C142" s="12" t="s">
        <v>60</v>
      </c>
      <c r="D142" s="12" t="s">
        <v>70</v>
      </c>
      <c r="E142" s="12" t="s">
        <v>69</v>
      </c>
      <c r="F142" s="12" t="s">
        <v>62</v>
      </c>
      <c r="G142" s="12" t="s">
        <v>60</v>
      </c>
      <c r="H142" s="12" t="s">
        <v>70</v>
      </c>
      <c r="I142" s="12" t="s">
        <v>69</v>
      </c>
      <c r="J142" s="12" t="s">
        <v>62</v>
      </c>
      <c r="K142" s="12" t="s">
        <v>60</v>
      </c>
      <c r="L142" s="12" t="s">
        <v>70</v>
      </c>
      <c r="M142" s="12" t="s">
        <v>69</v>
      </c>
      <c r="N142" s="12" t="s">
        <v>62</v>
      </c>
    </row>
    <row r="143" spans="2:14" ht="15" thickBot="1" x14ac:dyDescent="0.25">
      <c r="B143" s="4" t="s">
        <v>71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6" t="str">
        <f>IF(C143=0,"-",(G143-C143)/C143)</f>
        <v>-</v>
      </c>
      <c r="L143" s="6" t="str">
        <f t="shared" ref="L143:N147" si="15">IF(D143=0,"-",(H143-D143)/D143)</f>
        <v>-</v>
      </c>
      <c r="M143" s="6" t="str">
        <f t="shared" si="15"/>
        <v>-</v>
      </c>
      <c r="N143" s="6" t="str">
        <f t="shared" si="15"/>
        <v>-</v>
      </c>
    </row>
    <row r="144" spans="2:14" ht="15" thickBot="1" x14ac:dyDescent="0.25">
      <c r="B144" s="4" t="s">
        <v>72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6" t="str">
        <f t="shared" ref="K144:K147" si="16">IF(C144=0,"-",(G144-C144)/C144)</f>
        <v>-</v>
      </c>
      <c r="L144" s="6" t="str">
        <f t="shared" si="15"/>
        <v>-</v>
      </c>
      <c r="M144" s="6" t="str">
        <f t="shared" si="15"/>
        <v>-</v>
      </c>
      <c r="N144" s="6" t="str">
        <f t="shared" si="15"/>
        <v>-</v>
      </c>
    </row>
    <row r="145" spans="2:14" ht="15" thickBot="1" x14ac:dyDescent="0.25">
      <c r="B145" s="4" t="s">
        <v>73</v>
      </c>
      <c r="C145" s="10">
        <v>13</v>
      </c>
      <c r="D145" s="10">
        <v>0</v>
      </c>
      <c r="E145" s="10">
        <v>0</v>
      </c>
      <c r="F145" s="10">
        <v>13</v>
      </c>
      <c r="G145" s="10">
        <v>2</v>
      </c>
      <c r="H145" s="10">
        <v>0</v>
      </c>
      <c r="I145" s="10">
        <v>0</v>
      </c>
      <c r="J145" s="10">
        <v>2</v>
      </c>
      <c r="K145" s="6">
        <f t="shared" si="16"/>
        <v>-0.84615384615384615</v>
      </c>
      <c r="L145" s="6" t="str">
        <f t="shared" si="15"/>
        <v>-</v>
      </c>
      <c r="M145" s="6" t="str">
        <f t="shared" si="15"/>
        <v>-</v>
      </c>
      <c r="N145" s="6">
        <f t="shared" si="15"/>
        <v>-0.84615384615384615</v>
      </c>
    </row>
    <row r="146" spans="2:14" ht="15" thickBot="1" x14ac:dyDescent="0.25">
      <c r="B146" s="4" t="s">
        <v>74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6" t="str">
        <f t="shared" si="16"/>
        <v>-</v>
      </c>
      <c r="L146" s="6" t="str">
        <f t="shared" si="15"/>
        <v>-</v>
      </c>
      <c r="M146" s="6" t="str">
        <f t="shared" si="15"/>
        <v>-</v>
      </c>
      <c r="N146" s="6" t="str">
        <f t="shared" si="15"/>
        <v>-</v>
      </c>
    </row>
    <row r="147" spans="2:14" ht="15" thickBot="1" x14ac:dyDescent="0.25">
      <c r="B147" s="4" t="s">
        <v>75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6" t="str">
        <f t="shared" si="16"/>
        <v>-</v>
      </c>
      <c r="L147" s="6" t="str">
        <f t="shared" si="15"/>
        <v>-</v>
      </c>
      <c r="M147" s="6" t="str">
        <f t="shared" si="15"/>
        <v>-</v>
      </c>
      <c r="N147" s="6" t="str">
        <f t="shared" si="15"/>
        <v>-</v>
      </c>
    </row>
    <row r="148" spans="2:14" ht="15" thickBot="1" x14ac:dyDescent="0.25">
      <c r="B148" s="7" t="s">
        <v>68</v>
      </c>
      <c r="C148" s="10">
        <v>13</v>
      </c>
      <c r="D148" s="10">
        <v>0</v>
      </c>
      <c r="E148" s="10">
        <v>0</v>
      </c>
      <c r="F148" s="10">
        <v>13</v>
      </c>
      <c r="G148" s="10">
        <v>2</v>
      </c>
      <c r="H148" s="10">
        <v>0</v>
      </c>
      <c r="I148" s="10">
        <v>0</v>
      </c>
      <c r="J148" s="10">
        <v>2</v>
      </c>
      <c r="K148" s="6">
        <f t="shared" ref="K148" si="17">IF(C148=0,"-",(G148-C148)/C148)</f>
        <v>-0.84615384615384615</v>
      </c>
      <c r="L148" s="6" t="str">
        <f t="shared" ref="L148" si="18">IF(D148=0,"-",(H148-D148)/D148)</f>
        <v>-</v>
      </c>
      <c r="M148" s="6" t="str">
        <f t="shared" ref="M148" si="19">IF(E148=0,"-",(I148-E148)/E148)</f>
        <v>-</v>
      </c>
      <c r="N148" s="6">
        <f t="shared" ref="N148" si="20">IF(F148=0,"-",(J148-F148)/F148)</f>
        <v>-0.84615384615384615</v>
      </c>
    </row>
    <row r="149" spans="2:14" ht="29.25" thickBot="1" x14ac:dyDescent="0.25">
      <c r="B149" s="7" t="s">
        <v>76</v>
      </c>
      <c r="C149" s="6" t="str">
        <f t="shared" ref="C149:J150" si="21">IF(C143=0,"-",(C143/(C143+C145)))</f>
        <v>-</v>
      </c>
      <c r="D149" s="6" t="str">
        <f t="shared" si="21"/>
        <v>-</v>
      </c>
      <c r="E149" s="6" t="str">
        <f t="shared" si="21"/>
        <v>-</v>
      </c>
      <c r="F149" s="6" t="str">
        <f t="shared" si="21"/>
        <v>-</v>
      </c>
      <c r="G149" s="6" t="str">
        <f t="shared" si="21"/>
        <v>-</v>
      </c>
      <c r="H149" s="6" t="str">
        <f t="shared" si="21"/>
        <v>-</v>
      </c>
      <c r="I149" s="6" t="str">
        <f t="shared" si="21"/>
        <v>-</v>
      </c>
      <c r="J149" s="6" t="str">
        <f t="shared" si="21"/>
        <v>-</v>
      </c>
      <c r="K149" s="6" t="str">
        <f>IF(OR(C149="-",G149="-"),"-",(G149-C149)/C149)</f>
        <v>-</v>
      </c>
      <c r="L149" s="6" t="str">
        <f t="shared" ref="L149:N150" si="22">IF(OR(D149="-",H149="-"),"-",(H149-D149)/D149)</f>
        <v>-</v>
      </c>
      <c r="M149" s="6" t="str">
        <f t="shared" si="22"/>
        <v>-</v>
      </c>
      <c r="N149" s="6" t="str">
        <f t="shared" si="22"/>
        <v>-</v>
      </c>
    </row>
    <row r="150" spans="2:14" ht="29.25" thickBot="1" x14ac:dyDescent="0.25">
      <c r="B150" s="7" t="s">
        <v>77</v>
      </c>
      <c r="C150" s="6" t="str">
        <f t="shared" si="21"/>
        <v>-</v>
      </c>
      <c r="D150" s="6" t="str">
        <f t="shared" si="21"/>
        <v>-</v>
      </c>
      <c r="E150" s="6" t="str">
        <f t="shared" si="21"/>
        <v>-</v>
      </c>
      <c r="F150" s="6" t="str">
        <f t="shared" si="21"/>
        <v>-</v>
      </c>
      <c r="G150" s="6" t="str">
        <f t="shared" si="21"/>
        <v>-</v>
      </c>
      <c r="H150" s="6" t="str">
        <f t="shared" si="21"/>
        <v>-</v>
      </c>
      <c r="I150" s="6" t="str">
        <f t="shared" si="21"/>
        <v>-</v>
      </c>
      <c r="J150" s="6" t="str">
        <f t="shared" si="21"/>
        <v>-</v>
      </c>
      <c r="K150" s="6" t="str">
        <f>IF(OR(C150="-",G150="-"),"-",(G150-C150)/C150)</f>
        <v>-</v>
      </c>
      <c r="L150" s="6" t="str">
        <f t="shared" si="22"/>
        <v>-</v>
      </c>
      <c r="M150" s="6" t="str">
        <f t="shared" si="22"/>
        <v>-</v>
      </c>
      <c r="N150" s="6" t="str">
        <f t="shared" si="22"/>
        <v>-</v>
      </c>
    </row>
    <row r="151" spans="2:14" ht="14.25" x14ac:dyDescent="0.2">
      <c r="B151" s="7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</row>
    <row r="154" spans="2:14" ht="14.25" x14ac:dyDescent="0.2">
      <c r="B154" s="7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</row>
    <row r="155" spans="2:14" ht="14.25" x14ac:dyDescent="0.2">
      <c r="B155" s="7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</row>
    <row r="156" spans="2:14" ht="29.25" customHeight="1" thickBot="1" x14ac:dyDescent="0.25">
      <c r="B156" s="7"/>
      <c r="C156" s="8">
        <v>2024</v>
      </c>
      <c r="D156" s="8">
        <v>2025</v>
      </c>
      <c r="E156" s="8" t="s">
        <v>99</v>
      </c>
    </row>
    <row r="157" spans="2:14" ht="15" thickBot="1" x14ac:dyDescent="0.25">
      <c r="B157" s="4" t="s">
        <v>94</v>
      </c>
      <c r="C157" s="19">
        <v>12</v>
      </c>
      <c r="D157" s="19">
        <v>2</v>
      </c>
      <c r="E157" s="18">
        <f>IF(C157=0,"-",(D157-C157)/C157)</f>
        <v>-0.83333333333333337</v>
      </c>
      <c r="F157" s="18"/>
      <c r="G157" s="18"/>
      <c r="H157" s="18"/>
      <c r="I157" s="18"/>
      <c r="J157" s="18"/>
      <c r="K157" s="18"/>
      <c r="L157" s="18"/>
      <c r="M157" s="18"/>
      <c r="N157" s="18"/>
    </row>
    <row r="158" spans="2:14" ht="15" thickBot="1" x14ac:dyDescent="0.25">
      <c r="B158" s="4" t="s">
        <v>95</v>
      </c>
      <c r="C158" s="19">
        <v>1</v>
      </c>
      <c r="D158" s="19">
        <v>0</v>
      </c>
      <c r="E158" s="18">
        <f t="shared" ref="E158:E159" si="23">IF(C158=0,"-",(D158-C158)/C158)</f>
        <v>-1</v>
      </c>
      <c r="F158" s="18"/>
      <c r="G158" s="18"/>
      <c r="H158" s="18"/>
      <c r="I158" s="18"/>
      <c r="J158" s="18"/>
      <c r="K158" s="18"/>
      <c r="L158" s="18"/>
      <c r="M158" s="18"/>
      <c r="N158" s="18"/>
    </row>
    <row r="159" spans="2:14" ht="15" thickBot="1" x14ac:dyDescent="0.25">
      <c r="B159" s="4" t="s">
        <v>96</v>
      </c>
      <c r="C159" s="19">
        <v>0</v>
      </c>
      <c r="D159" s="19">
        <v>0</v>
      </c>
      <c r="E159" s="18" t="str">
        <f t="shared" si="23"/>
        <v>-</v>
      </c>
      <c r="F159" s="18"/>
      <c r="G159" s="18"/>
      <c r="H159" s="18"/>
      <c r="I159" s="18"/>
      <c r="J159" s="18"/>
      <c r="K159" s="18"/>
      <c r="L159" s="18"/>
      <c r="M159" s="18"/>
      <c r="N159" s="18"/>
    </row>
    <row r="160" spans="2:14" ht="15" thickBot="1" x14ac:dyDescent="0.25">
      <c r="B160" s="4" t="s">
        <v>97</v>
      </c>
      <c r="C160" s="18">
        <f>IF(C157=0,"-",C157/(C157+C158+C159))</f>
        <v>0.92307692307692313</v>
      </c>
      <c r="D160" s="18">
        <f>IF(D157=0,"-",D157/(D157+D158+D159))</f>
        <v>1</v>
      </c>
      <c r="E160" s="18">
        <f>IF(OR(C160="-",D160="-"),"-",(D160-C160)/C160)</f>
        <v>8.3333333333333273E-2</v>
      </c>
      <c r="F160" s="18"/>
      <c r="G160" s="18"/>
      <c r="H160" s="18"/>
      <c r="I160" s="18"/>
      <c r="J160" s="18"/>
      <c r="K160" s="18"/>
      <c r="L160" s="18"/>
      <c r="M160" s="18"/>
      <c r="N160" s="18"/>
    </row>
    <row r="161" spans="2:14" ht="14.25" x14ac:dyDescent="0.2">
      <c r="B161" s="7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</row>
    <row r="162" spans="2:14" ht="14.25" x14ac:dyDescent="0.2">
      <c r="B162" s="7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</row>
    <row r="163" spans="2:14" ht="14.25" x14ac:dyDescent="0.2">
      <c r="B163" s="7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</row>
    <row r="165" spans="2:14" ht="42.75" customHeight="1" thickBot="1" x14ac:dyDescent="0.25">
      <c r="C165" s="8">
        <v>2024</v>
      </c>
      <c r="D165" s="8">
        <v>2025</v>
      </c>
      <c r="E165" s="8" t="s">
        <v>99</v>
      </c>
    </row>
    <row r="166" spans="2:14" ht="20.100000000000001" customHeight="1" thickBot="1" x14ac:dyDescent="0.25">
      <c r="B166" s="4" t="s">
        <v>38</v>
      </c>
      <c r="C166" s="5">
        <v>1</v>
      </c>
      <c r="D166" s="5">
        <v>2</v>
      </c>
      <c r="E166" s="6">
        <f>IF(C166=0,"-",(D166-C166)/C166)</f>
        <v>1</v>
      </c>
    </row>
    <row r="167" spans="2:14" ht="20.100000000000001" customHeight="1" thickBot="1" x14ac:dyDescent="0.25">
      <c r="B167" s="4" t="s">
        <v>41</v>
      </c>
      <c r="C167" s="5">
        <v>1</v>
      </c>
      <c r="D167" s="5">
        <v>0</v>
      </c>
      <c r="E167" s="6">
        <f t="shared" ref="E167:E168" si="24">IF(C167=0,"-",(D167-C167)/C167)</f>
        <v>-1</v>
      </c>
    </row>
    <row r="168" spans="2:14" ht="20.100000000000001" customHeight="1" thickBot="1" x14ac:dyDescent="0.25">
      <c r="B168" s="4" t="s">
        <v>42</v>
      </c>
      <c r="C168" s="5">
        <v>0</v>
      </c>
      <c r="D168" s="5">
        <v>2</v>
      </c>
      <c r="E168" s="6" t="str">
        <f t="shared" si="24"/>
        <v>-</v>
      </c>
    </row>
    <row r="169" spans="2:14" ht="20.100000000000001" customHeight="1" thickBot="1" x14ac:dyDescent="0.25">
      <c r="B169" s="4" t="s">
        <v>98</v>
      </c>
      <c r="C169" s="6">
        <f>IF(C166=0,"-",(C167+C168)/C166)</f>
        <v>1</v>
      </c>
      <c r="D169" s="6">
        <f>IF(D166=0,"-",(D167+D168)/D166)</f>
        <v>1</v>
      </c>
      <c r="E169" s="6">
        <f t="shared" ref="E169:E171" si="25">IF(OR(C169="-",D169="-"),"-",(D169-C169)/C169)</f>
        <v>0</v>
      </c>
    </row>
    <row r="170" spans="2:14" ht="20.100000000000001" customHeight="1" thickBot="1" x14ac:dyDescent="0.25">
      <c r="B170" s="4" t="s">
        <v>39</v>
      </c>
      <c r="C170" s="6">
        <v>1</v>
      </c>
      <c r="D170" s="6" t="s">
        <v>103</v>
      </c>
      <c r="E170" s="6" t="str">
        <f t="shared" si="25"/>
        <v>-</v>
      </c>
    </row>
    <row r="171" spans="2:14" ht="20.100000000000001" customHeight="1" thickBot="1" x14ac:dyDescent="0.25">
      <c r="B171" s="4" t="s">
        <v>40</v>
      </c>
      <c r="C171" s="6" t="s">
        <v>103</v>
      </c>
      <c r="D171" s="6">
        <v>1</v>
      </c>
      <c r="E171" s="6" t="str">
        <f t="shared" si="25"/>
        <v>-</v>
      </c>
    </row>
    <row r="172" spans="2:14" ht="20.100000000000001" customHeight="1" x14ac:dyDescent="0.2">
      <c r="B172" s="7"/>
      <c r="C172" s="18"/>
      <c r="D172" s="18"/>
      <c r="E172" s="18"/>
    </row>
    <row r="177" spans="2:8" ht="42.75" customHeight="1" thickBot="1" x14ac:dyDescent="0.25">
      <c r="C177" s="8">
        <v>2024</v>
      </c>
      <c r="D177" s="8">
        <v>2025</v>
      </c>
      <c r="E177" s="8" t="s">
        <v>99</v>
      </c>
    </row>
    <row r="178" spans="2:8" ht="15" thickBot="1" x14ac:dyDescent="0.25">
      <c r="B178" s="15" t="s">
        <v>81</v>
      </c>
      <c r="C178" s="5">
        <v>4</v>
      </c>
      <c r="D178" s="5">
        <v>0</v>
      </c>
      <c r="E178" s="6">
        <f>IF(C178=0,"-",(D178-C178)/C178)</f>
        <v>-1</v>
      </c>
      <c r="H178" s="13"/>
    </row>
    <row r="179" spans="2:8" ht="15" thickBot="1" x14ac:dyDescent="0.25">
      <c r="B179" s="4" t="s">
        <v>43</v>
      </c>
      <c r="C179" s="5">
        <v>4</v>
      </c>
      <c r="D179" s="5">
        <v>0</v>
      </c>
      <c r="E179" s="6">
        <f t="shared" ref="E179:E185" si="26">IF(C179=0,"-",(D179-C179)/C179)</f>
        <v>-1</v>
      </c>
      <c r="H179" s="13"/>
    </row>
    <row r="180" spans="2:8" ht="15" thickBot="1" x14ac:dyDescent="0.25">
      <c r="B180" s="4" t="s">
        <v>47</v>
      </c>
      <c r="C180" s="5">
        <v>0</v>
      </c>
      <c r="D180" s="5">
        <v>0</v>
      </c>
      <c r="E180" s="6" t="str">
        <f t="shared" si="26"/>
        <v>-</v>
      </c>
      <c r="H180" s="13"/>
    </row>
    <row r="181" spans="2:8" ht="15" thickBot="1" x14ac:dyDescent="0.25">
      <c r="B181" s="4" t="s">
        <v>78</v>
      </c>
      <c r="C181" s="5">
        <v>0</v>
      </c>
      <c r="D181" s="5">
        <v>0</v>
      </c>
      <c r="E181" s="6" t="str">
        <f t="shared" si="26"/>
        <v>-</v>
      </c>
      <c r="H181" s="13"/>
    </row>
    <row r="182" spans="2:8" ht="15" thickBot="1" x14ac:dyDescent="0.25">
      <c r="B182" s="15" t="s">
        <v>79</v>
      </c>
      <c r="C182" s="5">
        <v>13</v>
      </c>
      <c r="D182" s="5">
        <v>2</v>
      </c>
      <c r="E182" s="6">
        <f t="shared" si="26"/>
        <v>-0.84615384615384615</v>
      </c>
      <c r="H182" s="13"/>
    </row>
    <row r="183" spans="2:8" ht="15" thickBot="1" x14ac:dyDescent="0.25">
      <c r="B183" s="4" t="s">
        <v>47</v>
      </c>
      <c r="C183" s="5">
        <v>13</v>
      </c>
      <c r="D183" s="5">
        <v>2</v>
      </c>
      <c r="E183" s="6">
        <f t="shared" si="26"/>
        <v>-0.84615384615384615</v>
      </c>
      <c r="H183" s="13"/>
    </row>
    <row r="184" spans="2:8" ht="15" thickBot="1" x14ac:dyDescent="0.25">
      <c r="B184" s="4" t="s">
        <v>70</v>
      </c>
      <c r="C184" s="5">
        <v>0</v>
      </c>
      <c r="D184" s="5">
        <v>0</v>
      </c>
      <c r="E184" s="6" t="str">
        <f t="shared" si="26"/>
        <v>-</v>
      </c>
      <c r="H184" s="13"/>
    </row>
    <row r="185" spans="2:8" ht="15" thickBot="1" x14ac:dyDescent="0.25">
      <c r="B185" s="4" t="s">
        <v>80</v>
      </c>
      <c r="C185" s="5">
        <v>0</v>
      </c>
      <c r="D185" s="5">
        <v>0</v>
      </c>
      <c r="E185" s="6" t="str">
        <f t="shared" si="26"/>
        <v>-</v>
      </c>
      <c r="H185" s="13"/>
    </row>
    <row r="196" spans="2:5" ht="42.75" customHeight="1" thickBot="1" x14ac:dyDescent="0.25">
      <c r="C196" s="8">
        <v>2024</v>
      </c>
      <c r="D196" s="8">
        <v>2025</v>
      </c>
      <c r="E196" s="8" t="s">
        <v>99</v>
      </c>
    </row>
    <row r="197" spans="2:5" ht="15" thickBot="1" x14ac:dyDescent="0.25">
      <c r="B197" s="4" t="s">
        <v>82</v>
      </c>
      <c r="C197" s="5">
        <v>2</v>
      </c>
      <c r="D197" s="5">
        <v>1</v>
      </c>
      <c r="E197" s="6">
        <f t="shared" ref="E197:E200" si="27">IF(C197=0,"-",(D197-C197)/C197)</f>
        <v>-0.5</v>
      </c>
    </row>
    <row r="198" spans="2:5" ht="15" thickBot="1" x14ac:dyDescent="0.25">
      <c r="B198" s="4" t="s">
        <v>83</v>
      </c>
      <c r="C198" s="5">
        <v>0</v>
      </c>
      <c r="D198" s="5">
        <v>0</v>
      </c>
      <c r="E198" s="6" t="str">
        <f t="shared" si="27"/>
        <v>-</v>
      </c>
    </row>
    <row r="199" spans="2:5" ht="15" thickBot="1" x14ac:dyDescent="0.25">
      <c r="B199" s="4" t="s">
        <v>84</v>
      </c>
      <c r="C199" s="5">
        <v>2</v>
      </c>
      <c r="D199" s="5">
        <v>1</v>
      </c>
      <c r="E199" s="6">
        <f t="shared" si="27"/>
        <v>-0.5</v>
      </c>
    </row>
    <row r="200" spans="2:5" ht="15" thickBot="1" x14ac:dyDescent="0.25">
      <c r="B200" s="4" t="s">
        <v>85</v>
      </c>
      <c r="C200" s="5">
        <v>2</v>
      </c>
      <c r="D200" s="5">
        <v>0</v>
      </c>
      <c r="E200" s="6">
        <f t="shared" si="27"/>
        <v>-1</v>
      </c>
    </row>
    <row r="201" spans="2:5" ht="14.25" x14ac:dyDescent="0.2">
      <c r="B201" s="7"/>
      <c r="C201" s="19"/>
      <c r="D201" s="19"/>
      <c r="E201" s="18"/>
    </row>
    <row r="206" spans="2:5" ht="42.75" customHeight="1" thickBot="1" x14ac:dyDescent="0.25">
      <c r="C206" s="8">
        <v>2024</v>
      </c>
      <c r="D206" s="8">
        <v>2025</v>
      </c>
      <c r="E206" s="8" t="s">
        <v>99</v>
      </c>
    </row>
    <row r="207" spans="2:5" ht="20.100000000000001" customHeight="1" thickBot="1" x14ac:dyDescent="0.25">
      <c r="B207" s="16" t="s">
        <v>88</v>
      </c>
      <c r="C207" s="5"/>
      <c r="D207" s="5"/>
      <c r="E207" s="6" t="str">
        <f t="shared" ref="E207:E210" si="28">IF(C207=0,"-",(D207-C207)/C207)</f>
        <v>-</v>
      </c>
    </row>
    <row r="208" spans="2:5" ht="20.100000000000001" customHeight="1" thickBot="1" x14ac:dyDescent="0.25">
      <c r="B208" s="17" t="s">
        <v>89</v>
      </c>
      <c r="C208" s="5">
        <v>2</v>
      </c>
      <c r="D208" s="5">
        <v>1</v>
      </c>
      <c r="E208" s="6">
        <f t="shared" si="28"/>
        <v>-0.5</v>
      </c>
    </row>
    <row r="209" spans="2:5" ht="20.100000000000001" customHeight="1" thickBot="1" x14ac:dyDescent="0.25">
      <c r="B209" s="17" t="s">
        <v>86</v>
      </c>
      <c r="C209" s="5">
        <v>1</v>
      </c>
      <c r="D209" s="5">
        <v>1</v>
      </c>
      <c r="E209" s="6">
        <f t="shared" si="28"/>
        <v>0</v>
      </c>
    </row>
    <row r="210" spans="2:5" ht="20.100000000000001" customHeight="1" thickBot="1" x14ac:dyDescent="0.25">
      <c r="B210" s="17" t="s">
        <v>87</v>
      </c>
      <c r="C210" s="5">
        <v>1</v>
      </c>
      <c r="D210" s="5">
        <v>0</v>
      </c>
      <c r="E210" s="6">
        <f t="shared" si="28"/>
        <v>-1</v>
      </c>
    </row>
    <row r="211" spans="2:5" ht="20.100000000000001" customHeight="1" thickBot="1" x14ac:dyDescent="0.25">
      <c r="B211" s="17" t="s">
        <v>90</v>
      </c>
      <c r="C211" s="5"/>
      <c r="D211" s="5"/>
      <c r="E211" s="6"/>
    </row>
    <row r="212" spans="2:5" ht="20.100000000000001" customHeight="1" thickBot="1" x14ac:dyDescent="0.25">
      <c r="B212" s="17" t="s">
        <v>89</v>
      </c>
      <c r="C212" s="5">
        <v>0</v>
      </c>
      <c r="D212" s="5">
        <v>0</v>
      </c>
      <c r="E212" s="6" t="str">
        <f>IF(C212=0,"-",(D212-C212)/C212)</f>
        <v>-</v>
      </c>
    </row>
    <row r="213" spans="2:5" ht="15" thickBot="1" x14ac:dyDescent="0.25">
      <c r="B213" s="17" t="s">
        <v>86</v>
      </c>
      <c r="C213" s="5">
        <v>0</v>
      </c>
      <c r="D213" s="5">
        <v>0</v>
      </c>
      <c r="E213" s="6" t="str">
        <f t="shared" ref="E213:E214" si="29">IF(C213=0,"-",(D213-C213)/C213)</f>
        <v>-</v>
      </c>
    </row>
    <row r="214" spans="2:5" ht="15" thickBot="1" x14ac:dyDescent="0.25">
      <c r="B214" s="17" t="s">
        <v>87</v>
      </c>
      <c r="C214" s="5">
        <v>0</v>
      </c>
      <c r="D214" s="5">
        <v>0</v>
      </c>
      <c r="E214" s="6" t="str">
        <f t="shared" si="29"/>
        <v>-</v>
      </c>
    </row>
    <row r="215" spans="2:5" ht="14.25" x14ac:dyDescent="0.2">
      <c r="B215" s="21"/>
      <c r="C215" s="19"/>
      <c r="D215" s="19"/>
      <c r="E215" s="18"/>
    </row>
    <row r="220" spans="2:5" ht="42.75" customHeight="1" thickBot="1" x14ac:dyDescent="0.25">
      <c r="C220" s="8">
        <v>2024</v>
      </c>
      <c r="D220" s="8">
        <v>2025</v>
      </c>
      <c r="E220" s="8" t="s">
        <v>99</v>
      </c>
    </row>
    <row r="221" spans="2:5" ht="15" thickBot="1" x14ac:dyDescent="0.25">
      <c r="B221" s="16" t="s">
        <v>91</v>
      </c>
      <c r="C221" s="5">
        <v>2</v>
      </c>
      <c r="D221" s="5">
        <v>7</v>
      </c>
      <c r="E221" s="6">
        <f t="shared" ref="E221:E223" si="30">IF(C221=0,"-",(D221-C221)/C221)</f>
        <v>2.5</v>
      </c>
    </row>
    <row r="222" spans="2:5" ht="15" thickBot="1" x14ac:dyDescent="0.25">
      <c r="B222" s="16" t="s">
        <v>92</v>
      </c>
      <c r="C222" s="5">
        <v>2</v>
      </c>
      <c r="D222" s="5">
        <v>4</v>
      </c>
      <c r="E222" s="6">
        <f t="shared" si="30"/>
        <v>1</v>
      </c>
    </row>
    <row r="223" spans="2:5" ht="15" thickBot="1" x14ac:dyDescent="0.25">
      <c r="B223" s="16" t="s">
        <v>93</v>
      </c>
      <c r="C223" s="5">
        <v>1</v>
      </c>
      <c r="D223" s="5">
        <v>4</v>
      </c>
      <c r="E223" s="6">
        <f t="shared" si="30"/>
        <v>3</v>
      </c>
    </row>
    <row r="224" spans="2:5" ht="15" thickBot="1" x14ac:dyDescent="0.25">
      <c r="C224" s="5"/>
      <c r="D224" s="5"/>
      <c r="E224" s="6"/>
    </row>
    <row r="225" spans="3:5" ht="15" thickBot="1" x14ac:dyDescent="0.25">
      <c r="C225" s="5"/>
      <c r="D225" s="5"/>
      <c r="E225" s="6"/>
    </row>
    <row r="226" spans="3:5" ht="15" thickBot="1" x14ac:dyDescent="0.25">
      <c r="C226" s="5"/>
      <c r="D226" s="5"/>
      <c r="E226" s="6"/>
    </row>
    <row r="227" spans="3:5" ht="15" thickBot="1" x14ac:dyDescent="0.25">
      <c r="C227" s="5"/>
      <c r="D227" s="5"/>
      <c r="E227" s="6"/>
    </row>
    <row r="228" spans="3:5" ht="15" thickBot="1" x14ac:dyDescent="0.25">
      <c r="C228" s="5"/>
      <c r="D228" s="5"/>
      <c r="E228" s="6"/>
    </row>
  </sheetData>
  <mergeCells count="6">
    <mergeCell ref="C126:F126"/>
    <mergeCell ref="G126:J126"/>
    <mergeCell ref="K126:N126"/>
    <mergeCell ref="C141:F141"/>
    <mergeCell ref="G141:J141"/>
    <mergeCell ref="K141:N141"/>
  </mergeCells>
  <pageMargins left="0.70866141732283472" right="0.70866141732283472" top="0.74803149606299213" bottom="0.74803149606299213" header="0.31496062992125984" footer="0.31496062992125984"/>
  <pageSetup paperSize="9" scale="35" fitToWidth="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1:N228"/>
  <sheetViews>
    <sheetView workbookViewId="0"/>
  </sheetViews>
  <sheetFormatPr baseColWidth="10" defaultRowHeight="12.75" x14ac:dyDescent="0.2"/>
  <cols>
    <col min="2" max="2" width="56.875" bestFit="1" customWidth="1"/>
    <col min="3" max="4" width="12.5" customWidth="1"/>
    <col min="5" max="5" width="12.75" customWidth="1"/>
    <col min="6" max="6" width="8.75" bestFit="1" customWidth="1"/>
    <col min="7" max="7" width="11.625" customWidth="1"/>
    <col min="8" max="8" width="12.125" customWidth="1"/>
    <col min="9" max="9" width="12.75" customWidth="1"/>
    <col min="10" max="10" width="8.75" bestFit="1" customWidth="1"/>
    <col min="11" max="11" width="11.625" bestFit="1" customWidth="1"/>
    <col min="12" max="12" width="12" bestFit="1" customWidth="1"/>
    <col min="13" max="13" width="12.75" customWidth="1"/>
    <col min="14" max="14" width="9.625" bestFit="1" customWidth="1"/>
  </cols>
  <sheetData>
    <row r="11" spans="2:5" ht="27" customHeight="1" x14ac:dyDescent="0.2">
      <c r="B11" s="20" t="str">
        <f>Portada!B9</f>
        <v>Año 2025</v>
      </c>
    </row>
    <row r="13" spans="2:5" ht="42.75" customHeight="1" thickBot="1" x14ac:dyDescent="0.25">
      <c r="C13" s="8">
        <v>2024</v>
      </c>
      <c r="D13" s="8">
        <v>2025</v>
      </c>
      <c r="E13" s="8" t="s">
        <v>99</v>
      </c>
    </row>
    <row r="14" spans="2:5" ht="20.100000000000001" customHeight="1" thickBot="1" x14ac:dyDescent="0.25">
      <c r="B14" s="4" t="s">
        <v>22</v>
      </c>
      <c r="C14" s="5">
        <v>40168</v>
      </c>
      <c r="D14" s="5">
        <v>41316</v>
      </c>
      <c r="E14" s="6">
        <f>IF(C14&gt;0,(D14-C14)/C14)</f>
        <v>2.8579964150567617E-2</v>
      </c>
    </row>
    <row r="15" spans="2:5" ht="20.100000000000001" customHeight="1" thickBot="1" x14ac:dyDescent="0.25">
      <c r="B15" s="4" t="s">
        <v>17</v>
      </c>
      <c r="C15" s="5">
        <v>36905</v>
      </c>
      <c r="D15" s="5">
        <v>36785</v>
      </c>
      <c r="E15" s="6">
        <f t="shared" ref="E15:E25" si="0">IF(C15&gt;0,(D15-C15)/C15)</f>
        <v>-3.2515919252133858E-3</v>
      </c>
    </row>
    <row r="16" spans="2:5" ht="20.100000000000001" customHeight="1" thickBot="1" x14ac:dyDescent="0.25">
      <c r="B16" s="4" t="s">
        <v>18</v>
      </c>
      <c r="C16" s="5">
        <v>27313</v>
      </c>
      <c r="D16" s="5">
        <v>26950</v>
      </c>
      <c r="E16" s="6">
        <f t="shared" si="0"/>
        <v>-1.3290374546919049E-2</v>
      </c>
    </row>
    <row r="17" spans="2:5" ht="20.100000000000001" customHeight="1" thickBot="1" x14ac:dyDescent="0.25">
      <c r="B17" s="4" t="s">
        <v>19</v>
      </c>
      <c r="C17" s="5">
        <v>9592</v>
      </c>
      <c r="D17" s="5">
        <v>9835</v>
      </c>
      <c r="E17" s="6">
        <f t="shared" si="0"/>
        <v>2.5333611342785656E-2</v>
      </c>
    </row>
    <row r="18" spans="2:5" ht="20.100000000000001" customHeight="1" thickBot="1" x14ac:dyDescent="0.25">
      <c r="B18" s="4" t="s">
        <v>100</v>
      </c>
      <c r="C18" s="5">
        <v>79</v>
      </c>
      <c r="D18" s="5">
        <v>72</v>
      </c>
      <c r="E18" s="6">
        <f>IF(C18=0,"-",(D18-C18)/C18)</f>
        <v>-8.8607594936708861E-2</v>
      </c>
    </row>
    <row r="19" spans="2:5" ht="20.100000000000001" customHeight="1" thickBot="1" x14ac:dyDescent="0.25">
      <c r="B19" s="4" t="s">
        <v>101</v>
      </c>
      <c r="C19" s="5">
        <v>6</v>
      </c>
      <c r="D19" s="5">
        <v>9</v>
      </c>
      <c r="E19" s="6">
        <f>IF(C19=0,"-",(D19-C19)/C19)</f>
        <v>0.5</v>
      </c>
    </row>
    <row r="20" spans="2:5" ht="20.100000000000001" customHeight="1" thickBot="1" x14ac:dyDescent="0.25">
      <c r="B20" s="4" t="s">
        <v>20</v>
      </c>
      <c r="C20" s="6">
        <f>C17/C15</f>
        <v>0.25991058122205662</v>
      </c>
      <c r="D20" s="6">
        <f>D17/D15</f>
        <v>0.26736441484300666</v>
      </c>
      <c r="E20" s="6">
        <f t="shared" si="0"/>
        <v>2.8678453897118539E-2</v>
      </c>
    </row>
    <row r="21" spans="2:5" ht="30" customHeight="1" thickBot="1" x14ac:dyDescent="0.25">
      <c r="B21" s="4" t="s">
        <v>23</v>
      </c>
      <c r="C21" s="5">
        <v>2144</v>
      </c>
      <c r="D21" s="5">
        <v>2941</v>
      </c>
      <c r="E21" s="6">
        <f t="shared" si="0"/>
        <v>0.37173507462686567</v>
      </c>
    </row>
    <row r="22" spans="2:5" ht="20.100000000000001" customHeight="1" thickBot="1" x14ac:dyDescent="0.25">
      <c r="B22" s="4" t="s">
        <v>24</v>
      </c>
      <c r="C22" s="5">
        <v>1429</v>
      </c>
      <c r="D22" s="5">
        <v>1999</v>
      </c>
      <c r="E22" s="6">
        <f t="shared" si="0"/>
        <v>0.39888033589923022</v>
      </c>
    </row>
    <row r="23" spans="2:5" ht="20.100000000000001" customHeight="1" thickBot="1" x14ac:dyDescent="0.25">
      <c r="B23" s="4" t="s">
        <v>25</v>
      </c>
      <c r="C23" s="5">
        <v>715</v>
      </c>
      <c r="D23" s="5">
        <v>942</v>
      </c>
      <c r="E23" s="6">
        <f t="shared" si="0"/>
        <v>0.31748251748251749</v>
      </c>
    </row>
    <row r="24" spans="2:5" ht="20.100000000000001" customHeight="1" thickBot="1" x14ac:dyDescent="0.25">
      <c r="B24" s="4" t="s">
        <v>21</v>
      </c>
      <c r="C24" s="6">
        <f>C23/C21</f>
        <v>0.33348880597014924</v>
      </c>
      <c r="D24" s="6">
        <f t="shared" ref="D24" si="1">D23/D21</f>
        <v>0.3202992179530772</v>
      </c>
      <c r="E24" s="6">
        <f t="shared" si="0"/>
        <v>-3.955031707496847E-2</v>
      </c>
    </row>
    <row r="25" spans="2:5" ht="20.100000000000001" customHeight="1" thickBot="1" x14ac:dyDescent="0.25">
      <c r="B25" s="7" t="s">
        <v>26</v>
      </c>
      <c r="C25" s="6">
        <v>0.82626920367843726</v>
      </c>
      <c r="D25" s="6">
        <v>0.81884138785212024</v>
      </c>
      <c r="E25" s="6">
        <f t="shared" si="0"/>
        <v>-8.9895832898641281E-3</v>
      </c>
    </row>
    <row r="33" spans="2:5" ht="42.75" customHeight="1" thickBot="1" x14ac:dyDescent="0.25">
      <c r="C33" s="8">
        <v>2024</v>
      </c>
      <c r="D33" s="8">
        <v>2025</v>
      </c>
      <c r="E33" s="8" t="s">
        <v>99</v>
      </c>
    </row>
    <row r="34" spans="2:5" ht="20.100000000000001" customHeight="1" thickBot="1" x14ac:dyDescent="0.25">
      <c r="B34" s="4" t="s">
        <v>27</v>
      </c>
      <c r="C34" s="5">
        <v>8585</v>
      </c>
      <c r="D34" s="5">
        <v>8424</v>
      </c>
      <c r="E34" s="6">
        <f>IF(C34&gt;0,(D34-C34)/C34)</f>
        <v>-1.8753640069889343E-2</v>
      </c>
    </row>
    <row r="35" spans="2:5" ht="20.100000000000001" customHeight="1" thickBot="1" x14ac:dyDescent="0.25">
      <c r="B35" s="4" t="s">
        <v>29</v>
      </c>
      <c r="C35" s="5">
        <v>79</v>
      </c>
      <c r="D35" s="5">
        <v>81</v>
      </c>
      <c r="E35" s="6">
        <f t="shared" ref="E35:E37" si="2">IF(C35&gt;0,(D35-C35)/C35)</f>
        <v>2.5316455696202531E-2</v>
      </c>
    </row>
    <row r="36" spans="2:5" ht="20.100000000000001" customHeight="1" thickBot="1" x14ac:dyDescent="0.25">
      <c r="B36" s="4" t="s">
        <v>28</v>
      </c>
      <c r="C36" s="5">
        <v>6432</v>
      </c>
      <c r="D36" s="5">
        <v>6442</v>
      </c>
      <c r="E36" s="6">
        <f t="shared" si="2"/>
        <v>1.5547263681592041E-3</v>
      </c>
    </row>
    <row r="37" spans="2:5" ht="20.100000000000001" customHeight="1" thickBot="1" x14ac:dyDescent="0.25">
      <c r="B37" s="4" t="s">
        <v>30</v>
      </c>
      <c r="C37" s="5">
        <v>2074</v>
      </c>
      <c r="D37" s="5">
        <v>1901</v>
      </c>
      <c r="E37" s="6">
        <f t="shared" si="2"/>
        <v>-8.3413693346190934E-2</v>
      </c>
    </row>
    <row r="43" spans="2:5" ht="42.75" customHeight="1" thickBot="1" x14ac:dyDescent="0.25">
      <c r="C43" s="8">
        <v>2024</v>
      </c>
      <c r="D43" s="8">
        <v>2025</v>
      </c>
      <c r="E43" s="8" t="s">
        <v>99</v>
      </c>
    </row>
    <row r="44" spans="2:5" ht="20.100000000000001" customHeight="1" thickBot="1" x14ac:dyDescent="0.25">
      <c r="B44" s="4" t="s">
        <v>33</v>
      </c>
      <c r="C44" s="5">
        <v>6055</v>
      </c>
      <c r="D44" s="5">
        <v>6093</v>
      </c>
      <c r="E44" s="6">
        <f>IF(C44&gt;0,(D44-C44)/C44)</f>
        <v>6.2758051197357558E-3</v>
      </c>
    </row>
    <row r="45" spans="2:5" ht="20.100000000000001" customHeight="1" thickBot="1" x14ac:dyDescent="0.25">
      <c r="B45" s="4" t="s">
        <v>34</v>
      </c>
      <c r="C45" s="5">
        <v>685</v>
      </c>
      <c r="D45" s="5">
        <v>569</v>
      </c>
      <c r="E45" s="6">
        <f t="shared" ref="E45:E51" si="3">IF(C45&gt;0,(D45-C45)/C45)</f>
        <v>-0.16934306569343066</v>
      </c>
    </row>
    <row r="46" spans="2:5" ht="20.100000000000001" customHeight="1" thickBot="1" x14ac:dyDescent="0.25">
      <c r="B46" s="4" t="s">
        <v>31</v>
      </c>
      <c r="C46" s="5">
        <v>1720</v>
      </c>
      <c r="D46" s="5">
        <v>1067</v>
      </c>
      <c r="E46" s="6">
        <f t="shared" si="3"/>
        <v>-0.37965116279069766</v>
      </c>
    </row>
    <row r="47" spans="2:5" ht="20.100000000000001" customHeight="1" thickBot="1" x14ac:dyDescent="0.25">
      <c r="B47" s="4" t="s">
        <v>32</v>
      </c>
      <c r="C47" s="5">
        <v>12973</v>
      </c>
      <c r="D47" s="5">
        <v>14462</v>
      </c>
      <c r="E47" s="6">
        <f t="shared" si="3"/>
        <v>0.11477684421490789</v>
      </c>
    </row>
    <row r="48" spans="2:5" ht="20.100000000000001" customHeight="1" thickBot="1" x14ac:dyDescent="0.25">
      <c r="B48" s="4" t="s">
        <v>35</v>
      </c>
      <c r="C48" s="5">
        <v>6257</v>
      </c>
      <c r="D48" s="5">
        <v>6478</v>
      </c>
      <c r="E48" s="6">
        <f t="shared" si="3"/>
        <v>3.5320441105961324E-2</v>
      </c>
    </row>
    <row r="49" spans="2:5" ht="20.100000000000001" customHeight="1" thickBot="1" x14ac:dyDescent="0.25">
      <c r="B49" s="4" t="s">
        <v>67</v>
      </c>
      <c r="C49" s="5">
        <v>7153</v>
      </c>
      <c r="D49" s="5">
        <v>7714</v>
      </c>
      <c r="E49" s="6">
        <f t="shared" si="3"/>
        <v>7.8428631343492247E-2</v>
      </c>
    </row>
    <row r="50" spans="2:5" ht="20.100000000000001" customHeight="1" collapsed="1" thickBot="1" x14ac:dyDescent="0.25">
      <c r="B50" s="4" t="s">
        <v>36</v>
      </c>
      <c r="C50" s="6">
        <f>C44/(C44+C45)</f>
        <v>0.89836795252225521</v>
      </c>
      <c r="D50" s="6">
        <f>D44/(D44+D45)</f>
        <v>0.91459021314920441</v>
      </c>
      <c r="E50" s="6">
        <f t="shared" si="3"/>
        <v>1.8057479211500846E-2</v>
      </c>
    </row>
    <row r="51" spans="2:5" ht="20.100000000000001" customHeight="1" thickBot="1" x14ac:dyDescent="0.25">
      <c r="B51" s="4" t="s">
        <v>37</v>
      </c>
      <c r="C51" s="6">
        <f>C47/(C46+C47)</f>
        <v>0.88293745320901107</v>
      </c>
      <c r="D51" s="6">
        <f>D47/(D46+D47)</f>
        <v>0.93128984480649113</v>
      </c>
      <c r="E51" s="6">
        <f t="shared" si="3"/>
        <v>5.4763099494471175E-2</v>
      </c>
    </row>
    <row r="57" spans="2:5" ht="42.75" customHeight="1" thickBot="1" x14ac:dyDescent="0.25">
      <c r="C57" s="8">
        <v>2024</v>
      </c>
      <c r="D57" s="8">
        <v>2025</v>
      </c>
      <c r="E57" s="8" t="s">
        <v>99</v>
      </c>
    </row>
    <row r="58" spans="2:5" ht="20.100000000000001" customHeight="1" thickBot="1" x14ac:dyDescent="0.25">
      <c r="B58" s="4" t="s">
        <v>38</v>
      </c>
      <c r="C58" s="5">
        <v>6765</v>
      </c>
      <c r="D58" s="5">
        <v>6731</v>
      </c>
      <c r="E58" s="6">
        <f>IF(C58&gt;0,(D58-C58)/C58)</f>
        <v>-5.0258684405025868E-3</v>
      </c>
    </row>
    <row r="59" spans="2:5" ht="20.100000000000001" customHeight="1" thickBot="1" x14ac:dyDescent="0.25">
      <c r="B59" s="4" t="s">
        <v>41</v>
      </c>
      <c r="C59" s="5">
        <v>4613</v>
      </c>
      <c r="D59" s="5">
        <v>4660</v>
      </c>
      <c r="E59" s="6">
        <f t="shared" ref="E59:E63" si="4">IF(C59&gt;0,(D59-C59)/C59)</f>
        <v>1.0188597442011706E-2</v>
      </c>
    </row>
    <row r="60" spans="2:5" ht="20.100000000000001" customHeight="1" thickBot="1" x14ac:dyDescent="0.25">
      <c r="B60" s="4" t="s">
        <v>42</v>
      </c>
      <c r="C60" s="5">
        <v>1451</v>
      </c>
      <c r="D60" s="5">
        <v>1494</v>
      </c>
      <c r="E60" s="6">
        <f t="shared" si="4"/>
        <v>2.9634734665747762E-2</v>
      </c>
    </row>
    <row r="61" spans="2:5" ht="20.100000000000001" customHeight="1" collapsed="1" thickBot="1" x14ac:dyDescent="0.25">
      <c r="B61" s="4" t="s">
        <v>98</v>
      </c>
      <c r="C61" s="6">
        <f>(C59+C60)/C58</f>
        <v>0.89637841832963783</v>
      </c>
      <c r="D61" s="6">
        <f>(D59+D60)/D58</f>
        <v>0.91427722478086471</v>
      </c>
      <c r="E61" s="6">
        <f t="shared" si="4"/>
        <v>1.9967913199628932E-2</v>
      </c>
    </row>
    <row r="62" spans="2:5" ht="20.100000000000001" customHeight="1" thickBot="1" x14ac:dyDescent="0.25">
      <c r="B62" s="4" t="s">
        <v>39</v>
      </c>
      <c r="C62" s="6">
        <v>0.88660388237555254</v>
      </c>
      <c r="D62" s="6">
        <v>0.90785115916617964</v>
      </c>
      <c r="E62" s="6">
        <f t="shared" si="4"/>
        <v>2.3964791056066075E-2</v>
      </c>
    </row>
    <row r="63" spans="2:5" ht="20.100000000000001" customHeight="1" thickBot="1" x14ac:dyDescent="0.25">
      <c r="B63" s="4" t="s">
        <v>40</v>
      </c>
      <c r="C63" s="6">
        <v>0.92893725992317544</v>
      </c>
      <c r="D63" s="6">
        <v>0.93491864831038796</v>
      </c>
      <c r="E63" s="6">
        <f t="shared" si="4"/>
        <v>6.4389584154555136E-3</v>
      </c>
    </row>
    <row r="69" spans="2:5" ht="42.75" customHeight="1" thickBot="1" x14ac:dyDescent="0.25">
      <c r="C69" s="8">
        <v>2024</v>
      </c>
      <c r="D69" s="8">
        <v>2025</v>
      </c>
      <c r="E69" s="8" t="s">
        <v>99</v>
      </c>
    </row>
    <row r="70" spans="2:5" ht="20.100000000000001" customHeight="1" thickBot="1" x14ac:dyDescent="0.25">
      <c r="B70" s="4" t="s">
        <v>44</v>
      </c>
      <c r="C70" s="5">
        <v>43422</v>
      </c>
      <c r="D70" s="5">
        <v>44329</v>
      </c>
      <c r="E70" s="6">
        <f t="shared" ref="E70:E75" si="5">IF(C70&gt;0,(D70-C70)/C70)</f>
        <v>2.0888029109667909E-2</v>
      </c>
    </row>
    <row r="71" spans="2:5" ht="20.100000000000001" customHeight="1" thickBot="1" x14ac:dyDescent="0.25">
      <c r="B71" s="4" t="s">
        <v>45</v>
      </c>
      <c r="C71" s="5">
        <v>13960</v>
      </c>
      <c r="D71" s="5">
        <v>13784</v>
      </c>
      <c r="E71" s="6">
        <f t="shared" si="5"/>
        <v>-1.2607449856733524E-2</v>
      </c>
    </row>
    <row r="72" spans="2:5" ht="20.100000000000001" customHeight="1" thickBot="1" x14ac:dyDescent="0.25">
      <c r="B72" s="4" t="s">
        <v>43</v>
      </c>
      <c r="C72" s="5">
        <v>74</v>
      </c>
      <c r="D72" s="5">
        <v>104</v>
      </c>
      <c r="E72" s="6">
        <f t="shared" si="5"/>
        <v>0.40540540540540543</v>
      </c>
    </row>
    <row r="73" spans="2:5" ht="20.100000000000001" customHeight="1" thickBot="1" x14ac:dyDescent="0.25">
      <c r="B73" s="4" t="s">
        <v>46</v>
      </c>
      <c r="C73" s="5">
        <v>20739</v>
      </c>
      <c r="D73" s="5">
        <v>21984</v>
      </c>
      <c r="E73" s="6">
        <f t="shared" si="5"/>
        <v>6.0031824099522638E-2</v>
      </c>
    </row>
    <row r="74" spans="2:5" ht="20.100000000000001" customHeight="1" thickBot="1" x14ac:dyDescent="0.25">
      <c r="B74" s="4" t="s">
        <v>47</v>
      </c>
      <c r="C74" s="5">
        <v>6530</v>
      </c>
      <c r="D74" s="5">
        <v>6489</v>
      </c>
      <c r="E74" s="6">
        <f t="shared" si="5"/>
        <v>-6.2787136294027565E-3</v>
      </c>
    </row>
    <row r="75" spans="2:5" ht="20.100000000000001" customHeight="1" thickBot="1" x14ac:dyDescent="0.25">
      <c r="B75" s="4" t="s">
        <v>48</v>
      </c>
      <c r="C75" s="5">
        <v>2096</v>
      </c>
      <c r="D75" s="5">
        <v>1952</v>
      </c>
      <c r="E75" s="6">
        <f t="shared" si="5"/>
        <v>-6.8702290076335881E-2</v>
      </c>
    </row>
    <row r="76" spans="2:5" ht="20.100000000000001" customHeight="1" thickBot="1" x14ac:dyDescent="0.25">
      <c r="B76" s="4" t="s">
        <v>49</v>
      </c>
      <c r="C76" s="5">
        <v>0</v>
      </c>
      <c r="D76" s="5">
        <v>0</v>
      </c>
      <c r="E76" s="6" t="str">
        <f>IF(C76&gt;0,(D76-C76)/C76,"-")</f>
        <v>-</v>
      </c>
    </row>
    <row r="77" spans="2:5" ht="20.100000000000001" customHeight="1" thickBot="1" x14ac:dyDescent="0.25">
      <c r="B77" s="4" t="s">
        <v>50</v>
      </c>
      <c r="C77" s="5">
        <v>23</v>
      </c>
      <c r="D77" s="5">
        <v>16</v>
      </c>
      <c r="E77" s="6">
        <f>IF(C77&gt;0,(D77-C77)/C77,"-")</f>
        <v>-0.30434782608695654</v>
      </c>
    </row>
    <row r="89" spans="2:5" ht="42.75" customHeight="1" thickBot="1" x14ac:dyDescent="0.25">
      <c r="C89" s="8">
        <v>2024</v>
      </c>
      <c r="D89" s="8">
        <v>2025</v>
      </c>
      <c r="E89" s="8" t="s">
        <v>99</v>
      </c>
    </row>
    <row r="90" spans="2:5" ht="29.25" thickBot="1" x14ac:dyDescent="0.25">
      <c r="B90" s="4" t="s">
        <v>51</v>
      </c>
      <c r="C90" s="5">
        <v>2334</v>
      </c>
      <c r="D90" s="5">
        <v>2701</v>
      </c>
      <c r="E90" s="6">
        <f>IF(C90&gt;0,(D90-C90)/C90,"-")</f>
        <v>0.15724078834618679</v>
      </c>
    </row>
    <row r="91" spans="2:5" ht="29.25" thickBot="1" x14ac:dyDescent="0.25">
      <c r="B91" s="4" t="s">
        <v>52</v>
      </c>
      <c r="C91" s="5">
        <v>1482</v>
      </c>
      <c r="D91" s="5">
        <v>1423</v>
      </c>
      <c r="E91" s="6">
        <f t="shared" ref="E91:E93" si="6">IF(C91&gt;0,(D91-C91)/C91,"-")</f>
        <v>-3.9811066126855602E-2</v>
      </c>
    </row>
    <row r="92" spans="2:5" ht="29.25" customHeight="1" thickBot="1" x14ac:dyDescent="0.25">
      <c r="B92" s="4" t="s">
        <v>53</v>
      </c>
      <c r="C92" s="5">
        <v>2290</v>
      </c>
      <c r="D92" s="5">
        <v>1905</v>
      </c>
      <c r="E92" s="6">
        <f t="shared" si="6"/>
        <v>-0.16812227074235808</v>
      </c>
    </row>
    <row r="93" spans="2:5" ht="29.25" customHeight="1" thickBot="1" x14ac:dyDescent="0.25">
      <c r="B93" s="4" t="s">
        <v>54</v>
      </c>
      <c r="C93" s="6">
        <f>(C90+C91)/(C90+C91+C92)</f>
        <v>0.62495905666557483</v>
      </c>
      <c r="D93" s="6">
        <f>(D90+D91)/(D90+D91+D92)</f>
        <v>0.68402720185768784</v>
      </c>
      <c r="E93" s="6">
        <f t="shared" si="6"/>
        <v>9.451522393685588E-2</v>
      </c>
    </row>
    <row r="99" spans="2:5" ht="42.75" customHeight="1" thickBot="1" x14ac:dyDescent="0.25">
      <c r="C99" s="8">
        <v>2024</v>
      </c>
      <c r="D99" s="8">
        <v>2025</v>
      </c>
      <c r="E99" s="8" t="s">
        <v>99</v>
      </c>
    </row>
    <row r="100" spans="2:5" ht="20.100000000000001" customHeight="1" thickBot="1" x14ac:dyDescent="0.25">
      <c r="B100" s="4" t="s">
        <v>38</v>
      </c>
      <c r="C100" s="5">
        <v>6130</v>
      </c>
      <c r="D100" s="5">
        <v>6047</v>
      </c>
      <c r="E100" s="6">
        <f>IF(C100&gt;0,(D100-C100)/C100,"-")</f>
        <v>-1.3539967373572593E-2</v>
      </c>
    </row>
    <row r="101" spans="2:5" ht="20.100000000000001" customHeight="1" thickBot="1" x14ac:dyDescent="0.25">
      <c r="B101" s="4" t="s">
        <v>41</v>
      </c>
      <c r="C101" s="5">
        <v>2733</v>
      </c>
      <c r="D101" s="5">
        <v>3033</v>
      </c>
      <c r="E101" s="6">
        <f t="shared" ref="E101:E105" si="7">IF(C101&gt;0,(D101-C101)/C101,"-")</f>
        <v>0.10976948408342481</v>
      </c>
    </row>
    <row r="102" spans="2:5" ht="20.100000000000001" customHeight="1" thickBot="1" x14ac:dyDescent="0.25">
      <c r="B102" s="4" t="s">
        <v>42</v>
      </c>
      <c r="C102" s="5">
        <v>1086</v>
      </c>
      <c r="D102" s="5">
        <v>1091</v>
      </c>
      <c r="E102" s="6">
        <f t="shared" si="7"/>
        <v>4.6040515653775326E-3</v>
      </c>
    </row>
    <row r="103" spans="2:5" ht="20.100000000000001" customHeight="1" thickBot="1" x14ac:dyDescent="0.25">
      <c r="B103" s="4" t="s">
        <v>98</v>
      </c>
      <c r="C103" s="6">
        <f>(C101+C102)/C100</f>
        <v>0.62300163132137032</v>
      </c>
      <c r="D103" s="6">
        <f>(D101+D102)/D100</f>
        <v>0.68199106995204228</v>
      </c>
      <c r="E103" s="6">
        <f t="shared" si="7"/>
        <v>9.4685849386231771E-2</v>
      </c>
    </row>
    <row r="104" spans="2:5" ht="20.100000000000001" customHeight="1" thickBot="1" x14ac:dyDescent="0.25">
      <c r="B104" s="4" t="s">
        <v>39</v>
      </c>
      <c r="C104" s="6">
        <v>0.61319273053623513</v>
      </c>
      <c r="D104" s="6">
        <v>0.66806167400881056</v>
      </c>
      <c r="E104" s="6">
        <f t="shared" si="7"/>
        <v>8.9480746819344564E-2</v>
      </c>
    </row>
    <row r="105" spans="2:5" ht="20.100000000000001" customHeight="1" thickBot="1" x14ac:dyDescent="0.25">
      <c r="B105" s="4" t="s">
        <v>40</v>
      </c>
      <c r="C105" s="6">
        <v>0.6491332934847579</v>
      </c>
      <c r="D105" s="6">
        <v>0.72395487723954877</v>
      </c>
      <c r="E105" s="6">
        <f t="shared" si="7"/>
        <v>0.11526382101451668</v>
      </c>
    </row>
    <row r="111" spans="2:5" ht="42.75" customHeight="1" thickBot="1" x14ac:dyDescent="0.25">
      <c r="C111" s="8">
        <v>2024</v>
      </c>
      <c r="D111" s="8">
        <v>2025</v>
      </c>
      <c r="E111" s="8" t="s">
        <v>99</v>
      </c>
    </row>
    <row r="112" spans="2:5" ht="15" thickBot="1" x14ac:dyDescent="0.25">
      <c r="B112" s="4" t="s">
        <v>55</v>
      </c>
      <c r="C112" s="5">
        <v>6589</v>
      </c>
      <c r="D112" s="5">
        <v>6613</v>
      </c>
      <c r="E112" s="6">
        <f>IF(C112&gt;0,(D112-C112)/C112,"-")</f>
        <v>3.6424343602974654E-3</v>
      </c>
    </row>
    <row r="113" spans="2:14" ht="15" thickBot="1" x14ac:dyDescent="0.25">
      <c r="B113" s="4" t="s">
        <v>56</v>
      </c>
      <c r="C113" s="5">
        <v>3204</v>
      </c>
      <c r="D113" s="5">
        <v>3452</v>
      </c>
      <c r="E113" s="6">
        <f t="shared" ref="E113:E114" si="8">IF(C113&gt;0,(D113-C113)/C113,"-")</f>
        <v>7.740324594257178E-2</v>
      </c>
    </row>
    <row r="114" spans="2:14" ht="15" thickBot="1" x14ac:dyDescent="0.25">
      <c r="B114" s="4" t="s">
        <v>57</v>
      </c>
      <c r="C114" s="5">
        <v>3385</v>
      </c>
      <c r="D114" s="5">
        <v>3161</v>
      </c>
      <c r="E114" s="6">
        <f t="shared" si="8"/>
        <v>-6.617429837518464E-2</v>
      </c>
    </row>
    <row r="126" spans="2:14" ht="26.25" customHeight="1" thickBot="1" x14ac:dyDescent="0.25">
      <c r="C126" s="27">
        <v>2024</v>
      </c>
      <c r="D126" s="28"/>
      <c r="E126" s="28"/>
      <c r="F126" s="29"/>
      <c r="G126" s="27">
        <v>2025</v>
      </c>
      <c r="H126" s="28"/>
      <c r="I126" s="28"/>
      <c r="J126" s="29"/>
      <c r="K126" s="30" t="s">
        <v>58</v>
      </c>
      <c r="L126" s="31"/>
      <c r="M126" s="31"/>
      <c r="N126" s="31"/>
    </row>
    <row r="127" spans="2:14" ht="29.25" customHeight="1" thickBot="1" x14ac:dyDescent="0.25">
      <c r="C127" s="11" t="s">
        <v>59</v>
      </c>
      <c r="D127" s="12" t="s">
        <v>60</v>
      </c>
      <c r="E127" s="12" t="s">
        <v>61</v>
      </c>
      <c r="F127" s="12" t="s">
        <v>62</v>
      </c>
      <c r="G127" s="11" t="s">
        <v>59</v>
      </c>
      <c r="H127" s="12" t="s">
        <v>60</v>
      </c>
      <c r="I127" s="12" t="s">
        <v>61</v>
      </c>
      <c r="J127" s="12" t="s">
        <v>62</v>
      </c>
      <c r="K127" s="11" t="s">
        <v>59</v>
      </c>
      <c r="L127" s="12" t="s">
        <v>60</v>
      </c>
      <c r="M127" s="12" t="s">
        <v>61</v>
      </c>
      <c r="N127" s="12" t="s">
        <v>62</v>
      </c>
    </row>
    <row r="128" spans="2:14" ht="15" thickBot="1" x14ac:dyDescent="0.25">
      <c r="B128" s="4" t="s">
        <v>63</v>
      </c>
      <c r="C128" s="10">
        <v>70</v>
      </c>
      <c r="D128" s="10">
        <v>16</v>
      </c>
      <c r="E128" s="10">
        <v>8</v>
      </c>
      <c r="F128" s="10">
        <v>94</v>
      </c>
      <c r="G128" s="10">
        <v>48</v>
      </c>
      <c r="H128" s="10">
        <v>22</v>
      </c>
      <c r="I128" s="10">
        <v>5</v>
      </c>
      <c r="J128" s="10">
        <v>75</v>
      </c>
      <c r="K128" s="6">
        <f>IF(C128=0,"-",(G128-C128)/C128)</f>
        <v>-0.31428571428571428</v>
      </c>
      <c r="L128" s="6">
        <f t="shared" ref="L128:N128" si="9">IF(D128=0,"-",(H128-D128)/D128)</f>
        <v>0.375</v>
      </c>
      <c r="M128" s="6">
        <f t="shared" si="9"/>
        <v>-0.375</v>
      </c>
      <c r="N128" s="6">
        <f t="shared" si="9"/>
        <v>-0.20212765957446807</v>
      </c>
    </row>
    <row r="129" spans="2:14" ht="15" thickBot="1" x14ac:dyDescent="0.25">
      <c r="B129" s="4" t="s">
        <v>64</v>
      </c>
      <c r="C129" s="10">
        <v>21</v>
      </c>
      <c r="D129" s="10">
        <v>2</v>
      </c>
      <c r="E129" s="10">
        <v>0</v>
      </c>
      <c r="F129" s="10">
        <v>23</v>
      </c>
      <c r="G129" s="10">
        <v>16</v>
      </c>
      <c r="H129" s="10">
        <v>2</v>
      </c>
      <c r="I129" s="10">
        <v>0</v>
      </c>
      <c r="J129" s="10">
        <v>18</v>
      </c>
      <c r="K129" s="6">
        <f t="shared" ref="K129:K133" si="10">IF(C129=0,"-",(G129-C129)/C129)</f>
        <v>-0.23809523809523808</v>
      </c>
      <c r="L129" s="6">
        <f t="shared" ref="L129:L133" si="11">IF(D129=0,"-",(H129-D129)/D129)</f>
        <v>0</v>
      </c>
      <c r="M129" s="6" t="str">
        <f t="shared" ref="M129:M133" si="12">IF(E129=0,"-",(I129-E129)/E129)</f>
        <v>-</v>
      </c>
      <c r="N129" s="6">
        <f t="shared" ref="N129:N133" si="13">IF(F129=0,"-",(J129-F129)/F129)</f>
        <v>-0.21739130434782608</v>
      </c>
    </row>
    <row r="130" spans="2:14" ht="15" thickBot="1" x14ac:dyDescent="0.25">
      <c r="B130" s="4" t="s">
        <v>65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6" t="str">
        <f t="shared" si="10"/>
        <v>-</v>
      </c>
      <c r="L130" s="6" t="str">
        <f t="shared" si="11"/>
        <v>-</v>
      </c>
      <c r="M130" s="6" t="str">
        <f t="shared" si="12"/>
        <v>-</v>
      </c>
      <c r="N130" s="6" t="str">
        <f t="shared" si="13"/>
        <v>-</v>
      </c>
    </row>
    <row r="131" spans="2:14" ht="15" thickBot="1" x14ac:dyDescent="0.25">
      <c r="B131" s="7" t="s">
        <v>66</v>
      </c>
      <c r="C131" s="10">
        <v>2</v>
      </c>
      <c r="D131" s="10">
        <v>0</v>
      </c>
      <c r="E131" s="10">
        <v>0</v>
      </c>
      <c r="F131" s="10">
        <v>2</v>
      </c>
      <c r="G131" s="10">
        <v>0</v>
      </c>
      <c r="H131" s="10">
        <v>0</v>
      </c>
      <c r="I131" s="10">
        <v>0</v>
      </c>
      <c r="J131" s="10">
        <v>0</v>
      </c>
      <c r="K131" s="6">
        <f t="shared" si="10"/>
        <v>-1</v>
      </c>
      <c r="L131" s="6" t="str">
        <f t="shared" si="11"/>
        <v>-</v>
      </c>
      <c r="M131" s="6" t="str">
        <f t="shared" si="12"/>
        <v>-</v>
      </c>
      <c r="N131" s="6">
        <f t="shared" si="13"/>
        <v>-1</v>
      </c>
    </row>
    <row r="132" spans="2:14" ht="15" thickBot="1" x14ac:dyDescent="0.25">
      <c r="B132" s="4" t="s">
        <v>67</v>
      </c>
      <c r="C132" s="10">
        <v>1</v>
      </c>
      <c r="D132" s="10">
        <v>0</v>
      </c>
      <c r="E132" s="10">
        <v>0</v>
      </c>
      <c r="F132" s="10">
        <v>1</v>
      </c>
      <c r="G132" s="10">
        <v>7</v>
      </c>
      <c r="H132" s="10">
        <v>1</v>
      </c>
      <c r="I132" s="10">
        <v>0</v>
      </c>
      <c r="J132" s="10">
        <v>8</v>
      </c>
      <c r="K132" s="6">
        <f t="shared" si="10"/>
        <v>6</v>
      </c>
      <c r="L132" s="6" t="str">
        <f t="shared" si="11"/>
        <v>-</v>
      </c>
      <c r="M132" s="6" t="str">
        <f t="shared" si="12"/>
        <v>-</v>
      </c>
      <c r="N132" s="6">
        <f t="shared" si="13"/>
        <v>7</v>
      </c>
    </row>
    <row r="133" spans="2:14" ht="15" thickBot="1" x14ac:dyDescent="0.25">
      <c r="B133" s="4" t="s">
        <v>68</v>
      </c>
      <c r="C133" s="10">
        <v>94</v>
      </c>
      <c r="D133" s="10">
        <v>18</v>
      </c>
      <c r="E133" s="10">
        <v>8</v>
      </c>
      <c r="F133" s="10">
        <v>120</v>
      </c>
      <c r="G133" s="10">
        <v>71</v>
      </c>
      <c r="H133" s="10">
        <v>25</v>
      </c>
      <c r="I133" s="10">
        <v>5</v>
      </c>
      <c r="J133" s="10">
        <v>101</v>
      </c>
      <c r="K133" s="6">
        <f t="shared" si="10"/>
        <v>-0.24468085106382978</v>
      </c>
      <c r="L133" s="6">
        <f t="shared" si="11"/>
        <v>0.3888888888888889</v>
      </c>
      <c r="M133" s="6">
        <f t="shared" si="12"/>
        <v>-0.375</v>
      </c>
      <c r="N133" s="6">
        <f t="shared" si="13"/>
        <v>-0.15833333333333333</v>
      </c>
    </row>
    <row r="134" spans="2:14" ht="15" thickBot="1" x14ac:dyDescent="0.25">
      <c r="B134" s="4" t="s">
        <v>36</v>
      </c>
      <c r="C134" s="6">
        <f>IF(C128=0,"-",C128/(C128+C129))</f>
        <v>0.76923076923076927</v>
      </c>
      <c r="D134" s="6">
        <f>IF(D128=0,"-",D128/(D128+D129))</f>
        <v>0.88888888888888884</v>
      </c>
      <c r="E134" s="6">
        <f t="shared" ref="E134:J134" si="14">IF(E128=0,"-",E128/(E128+E129))</f>
        <v>1</v>
      </c>
      <c r="F134" s="6">
        <f t="shared" si="14"/>
        <v>0.80341880341880345</v>
      </c>
      <c r="G134" s="6">
        <f t="shared" si="14"/>
        <v>0.75</v>
      </c>
      <c r="H134" s="6">
        <f t="shared" si="14"/>
        <v>0.91666666666666663</v>
      </c>
      <c r="I134" s="6">
        <f t="shared" si="14"/>
        <v>1</v>
      </c>
      <c r="J134" s="6">
        <f t="shared" si="14"/>
        <v>0.80645161290322576</v>
      </c>
      <c r="K134" s="6">
        <f>IF(OR(C134="-",G134="-"),"-",(G134-C134)/C134)</f>
        <v>-2.5000000000000053E-2</v>
      </c>
      <c r="L134" s="6">
        <f t="shared" ref="L134:N135" si="15">IF(OR(D134="-",H134="-"),"-",(H134-D134)/D134)</f>
        <v>3.1250000000000014E-2</v>
      </c>
      <c r="M134" s="6">
        <f t="shared" si="15"/>
        <v>0</v>
      </c>
      <c r="N134" s="6">
        <f t="shared" si="15"/>
        <v>3.7748798901852095E-3</v>
      </c>
    </row>
    <row r="135" spans="2:14" ht="15" thickBot="1" x14ac:dyDescent="0.25">
      <c r="B135" s="4" t="s">
        <v>37</v>
      </c>
      <c r="C135" s="6">
        <f>IF(C131=0,"-",C131/(C130+C131))</f>
        <v>1</v>
      </c>
      <c r="D135" s="6" t="str">
        <f t="shared" ref="D135:J135" si="16">IF(D131=0,"-",D131/(D130+D131))</f>
        <v>-</v>
      </c>
      <c r="E135" s="6" t="str">
        <f t="shared" si="16"/>
        <v>-</v>
      </c>
      <c r="F135" s="6">
        <f t="shared" si="16"/>
        <v>1</v>
      </c>
      <c r="G135" s="6" t="str">
        <f t="shared" si="16"/>
        <v>-</v>
      </c>
      <c r="H135" s="6" t="str">
        <f t="shared" si="16"/>
        <v>-</v>
      </c>
      <c r="I135" s="6" t="str">
        <f t="shared" si="16"/>
        <v>-</v>
      </c>
      <c r="J135" s="6" t="str">
        <f t="shared" si="16"/>
        <v>-</v>
      </c>
      <c r="K135" s="6" t="str">
        <f>IF(OR(C135="-",G135="-"),"-",(G135-C135)/C135)</f>
        <v>-</v>
      </c>
      <c r="L135" s="6" t="str">
        <f t="shared" si="15"/>
        <v>-</v>
      </c>
      <c r="M135" s="6" t="str">
        <f t="shared" si="15"/>
        <v>-</v>
      </c>
      <c r="N135" s="6" t="str">
        <f t="shared" si="15"/>
        <v>-</v>
      </c>
    </row>
    <row r="136" spans="2:14" x14ac:dyDescent="0.2">
      <c r="C136" s="13"/>
    </row>
    <row r="137" spans="2:14" x14ac:dyDescent="0.2">
      <c r="C137" s="13"/>
    </row>
    <row r="141" spans="2:14" ht="29.25" customHeight="1" thickBot="1" x14ac:dyDescent="0.25">
      <c r="C141" s="27">
        <v>2024</v>
      </c>
      <c r="D141" s="28"/>
      <c r="E141" s="28"/>
      <c r="F141" s="29"/>
      <c r="G141" s="27">
        <v>2025</v>
      </c>
      <c r="H141" s="28"/>
      <c r="I141" s="28"/>
      <c r="J141" s="29"/>
      <c r="K141" s="30" t="s">
        <v>58</v>
      </c>
      <c r="L141" s="31"/>
      <c r="M141" s="31"/>
      <c r="N141" s="31"/>
    </row>
    <row r="142" spans="2:14" ht="57.75" customHeight="1" thickBot="1" x14ac:dyDescent="0.25">
      <c r="C142" s="12" t="s">
        <v>60</v>
      </c>
      <c r="D142" s="12" t="s">
        <v>70</v>
      </c>
      <c r="E142" s="12" t="s">
        <v>69</v>
      </c>
      <c r="F142" s="12" t="s">
        <v>62</v>
      </c>
      <c r="G142" s="12" t="s">
        <v>60</v>
      </c>
      <c r="H142" s="12" t="s">
        <v>70</v>
      </c>
      <c r="I142" s="12" t="s">
        <v>69</v>
      </c>
      <c r="J142" s="12" t="s">
        <v>62</v>
      </c>
      <c r="K142" s="12" t="s">
        <v>60</v>
      </c>
      <c r="L142" s="12" t="s">
        <v>70</v>
      </c>
      <c r="M142" s="12" t="s">
        <v>69</v>
      </c>
      <c r="N142" s="12" t="s">
        <v>62</v>
      </c>
    </row>
    <row r="143" spans="2:14" ht="15" thickBot="1" x14ac:dyDescent="0.25">
      <c r="B143" s="4" t="s">
        <v>71</v>
      </c>
      <c r="C143" s="10">
        <v>65</v>
      </c>
      <c r="D143" s="10">
        <v>0</v>
      </c>
      <c r="E143" s="10">
        <v>12</v>
      </c>
      <c r="F143" s="10">
        <v>77</v>
      </c>
      <c r="G143" s="10">
        <v>207</v>
      </c>
      <c r="H143" s="10">
        <v>0</v>
      </c>
      <c r="I143" s="10">
        <v>20</v>
      </c>
      <c r="J143" s="10">
        <v>227</v>
      </c>
      <c r="K143" s="6">
        <f>IF(C143=0,"-",(G143-C143)/C143)</f>
        <v>2.1846153846153844</v>
      </c>
      <c r="L143" s="6" t="str">
        <f t="shared" ref="L143:N147" si="17">IF(D143=0,"-",(H143-D143)/D143)</f>
        <v>-</v>
      </c>
      <c r="M143" s="6">
        <f t="shared" si="17"/>
        <v>0.66666666666666663</v>
      </c>
      <c r="N143" s="6">
        <f t="shared" si="17"/>
        <v>1.948051948051948</v>
      </c>
    </row>
    <row r="144" spans="2:14" ht="15" thickBot="1" x14ac:dyDescent="0.25">
      <c r="B144" s="4" t="s">
        <v>72</v>
      </c>
      <c r="C144" s="10">
        <v>43</v>
      </c>
      <c r="D144" s="10">
        <v>0</v>
      </c>
      <c r="E144" s="10">
        <v>4</v>
      </c>
      <c r="F144" s="10">
        <v>47</v>
      </c>
      <c r="G144" s="10">
        <v>25</v>
      </c>
      <c r="H144" s="10">
        <v>0</v>
      </c>
      <c r="I144" s="10">
        <v>3</v>
      </c>
      <c r="J144" s="10">
        <v>28</v>
      </c>
      <c r="K144" s="6">
        <f t="shared" ref="K144:K147" si="18">IF(C144=0,"-",(G144-C144)/C144)</f>
        <v>-0.41860465116279072</v>
      </c>
      <c r="L144" s="6" t="str">
        <f t="shared" si="17"/>
        <v>-</v>
      </c>
      <c r="M144" s="6">
        <f t="shared" si="17"/>
        <v>-0.25</v>
      </c>
      <c r="N144" s="6">
        <f t="shared" si="17"/>
        <v>-0.40425531914893614</v>
      </c>
    </row>
    <row r="145" spans="2:14" ht="15" thickBot="1" x14ac:dyDescent="0.25">
      <c r="B145" s="4" t="s">
        <v>73</v>
      </c>
      <c r="C145" s="10">
        <v>813</v>
      </c>
      <c r="D145" s="10">
        <v>0</v>
      </c>
      <c r="E145" s="10">
        <v>127</v>
      </c>
      <c r="F145" s="10">
        <v>940</v>
      </c>
      <c r="G145" s="10">
        <v>884</v>
      </c>
      <c r="H145" s="10">
        <v>0</v>
      </c>
      <c r="I145" s="10">
        <v>154</v>
      </c>
      <c r="J145" s="10">
        <v>1038</v>
      </c>
      <c r="K145" s="6">
        <f t="shared" si="18"/>
        <v>8.7330873308733084E-2</v>
      </c>
      <c r="L145" s="6" t="str">
        <f t="shared" si="17"/>
        <v>-</v>
      </c>
      <c r="M145" s="6">
        <f t="shared" si="17"/>
        <v>0.2125984251968504</v>
      </c>
      <c r="N145" s="6">
        <f t="shared" si="17"/>
        <v>0.10425531914893617</v>
      </c>
    </row>
    <row r="146" spans="2:14" ht="15" thickBot="1" x14ac:dyDescent="0.25">
      <c r="B146" s="4" t="s">
        <v>74</v>
      </c>
      <c r="C146" s="10">
        <v>21</v>
      </c>
      <c r="D146" s="10">
        <v>0</v>
      </c>
      <c r="E146" s="10">
        <v>0</v>
      </c>
      <c r="F146" s="10">
        <v>21</v>
      </c>
      <c r="G146" s="10">
        <v>46</v>
      </c>
      <c r="H146" s="10">
        <v>0</v>
      </c>
      <c r="I146" s="10">
        <v>0</v>
      </c>
      <c r="J146" s="10">
        <v>46</v>
      </c>
      <c r="K146" s="6">
        <f t="shared" si="18"/>
        <v>1.1904761904761905</v>
      </c>
      <c r="L146" s="6" t="str">
        <f t="shared" si="17"/>
        <v>-</v>
      </c>
      <c r="M146" s="6" t="str">
        <f t="shared" si="17"/>
        <v>-</v>
      </c>
      <c r="N146" s="6">
        <f t="shared" si="17"/>
        <v>1.1904761904761905</v>
      </c>
    </row>
    <row r="147" spans="2:14" ht="15" thickBot="1" x14ac:dyDescent="0.25">
      <c r="B147" s="4" t="s">
        <v>75</v>
      </c>
      <c r="C147" s="10">
        <v>2</v>
      </c>
      <c r="D147" s="10">
        <v>0</v>
      </c>
      <c r="E147" s="10">
        <v>0</v>
      </c>
      <c r="F147" s="10">
        <v>2</v>
      </c>
      <c r="G147" s="10">
        <v>0</v>
      </c>
      <c r="H147" s="10">
        <v>0</v>
      </c>
      <c r="I147" s="10">
        <v>0</v>
      </c>
      <c r="J147" s="10">
        <v>0</v>
      </c>
      <c r="K147" s="6">
        <f t="shared" si="18"/>
        <v>-1</v>
      </c>
      <c r="L147" s="6" t="str">
        <f t="shared" si="17"/>
        <v>-</v>
      </c>
      <c r="M147" s="6" t="str">
        <f t="shared" si="17"/>
        <v>-</v>
      </c>
      <c r="N147" s="6">
        <f t="shared" si="17"/>
        <v>-1</v>
      </c>
    </row>
    <row r="148" spans="2:14" ht="15" thickBot="1" x14ac:dyDescent="0.25">
      <c r="B148" s="7" t="s">
        <v>68</v>
      </c>
      <c r="C148" s="10">
        <v>944</v>
      </c>
      <c r="D148" s="10">
        <v>0</v>
      </c>
      <c r="E148" s="10">
        <v>143</v>
      </c>
      <c r="F148" s="10">
        <v>1087</v>
      </c>
      <c r="G148" s="10">
        <v>1162</v>
      </c>
      <c r="H148" s="10">
        <v>0</v>
      </c>
      <c r="I148" s="10">
        <v>177</v>
      </c>
      <c r="J148" s="10">
        <v>1339</v>
      </c>
      <c r="K148" s="6">
        <f t="shared" ref="K148" si="19">IF(C148=0,"-",(G148-C148)/C148)</f>
        <v>0.2309322033898305</v>
      </c>
      <c r="L148" s="6" t="str">
        <f t="shared" ref="L148" si="20">IF(D148=0,"-",(H148-D148)/D148)</f>
        <v>-</v>
      </c>
      <c r="M148" s="6">
        <f t="shared" ref="M148" si="21">IF(E148=0,"-",(I148-E148)/E148)</f>
        <v>0.23776223776223776</v>
      </c>
      <c r="N148" s="6">
        <f t="shared" ref="N148" si="22">IF(F148=0,"-",(J148-F148)/F148)</f>
        <v>0.23183072677092917</v>
      </c>
    </row>
    <row r="149" spans="2:14" ht="29.25" thickBot="1" x14ac:dyDescent="0.25">
      <c r="B149" s="7" t="s">
        <v>76</v>
      </c>
      <c r="C149" s="6">
        <f>IF(C143=0,"-",(C143/(C143+C145)))</f>
        <v>7.4031890660592251E-2</v>
      </c>
      <c r="D149" s="6" t="str">
        <f t="shared" ref="D149:J149" si="23">IF(D143=0,"-",(D143/(D143+D145)))</f>
        <v>-</v>
      </c>
      <c r="E149" s="6">
        <f t="shared" si="23"/>
        <v>8.6330935251798566E-2</v>
      </c>
      <c r="F149" s="6">
        <f t="shared" si="23"/>
        <v>7.571288102261553E-2</v>
      </c>
      <c r="G149" s="6">
        <f t="shared" si="23"/>
        <v>0.18973418881759854</v>
      </c>
      <c r="H149" s="6" t="str">
        <f t="shared" si="23"/>
        <v>-</v>
      </c>
      <c r="I149" s="6">
        <f t="shared" si="23"/>
        <v>0.11494252873563218</v>
      </c>
      <c r="J149" s="6">
        <f t="shared" si="23"/>
        <v>0.17944664031620552</v>
      </c>
      <c r="K149" s="6">
        <f>IF(OR(C149="-",G149="-"),"-",(G149-C149)/C149)</f>
        <v>1.5628710427977159</v>
      </c>
      <c r="L149" s="6" t="str">
        <f t="shared" ref="L149:N150" si="24">IF(OR(D149="-",H149="-"),"-",(H149-D149)/D149)</f>
        <v>-</v>
      </c>
      <c r="M149" s="6">
        <f t="shared" si="24"/>
        <v>0.33141762452107271</v>
      </c>
      <c r="N149" s="6">
        <f t="shared" si="24"/>
        <v>1.3700939376828705</v>
      </c>
    </row>
    <row r="150" spans="2:14" ht="29.25" thickBot="1" x14ac:dyDescent="0.25">
      <c r="B150" s="7" t="s">
        <v>77</v>
      </c>
      <c r="C150" s="6">
        <f>IF(C144=0,"-",(C144/(C144+C146)))</f>
        <v>0.671875</v>
      </c>
      <c r="D150" s="6" t="str">
        <f t="shared" ref="D150:J150" si="25">IF(D144=0,"-",(D144/(D144+D146)))</f>
        <v>-</v>
      </c>
      <c r="E150" s="6">
        <f t="shared" si="25"/>
        <v>1</v>
      </c>
      <c r="F150" s="6">
        <f t="shared" si="25"/>
        <v>0.69117647058823528</v>
      </c>
      <c r="G150" s="6">
        <f t="shared" si="25"/>
        <v>0.352112676056338</v>
      </c>
      <c r="H150" s="6" t="str">
        <f t="shared" si="25"/>
        <v>-</v>
      </c>
      <c r="I150" s="6">
        <f t="shared" si="25"/>
        <v>1</v>
      </c>
      <c r="J150" s="6">
        <f t="shared" si="25"/>
        <v>0.3783783783783784</v>
      </c>
      <c r="K150" s="6">
        <f>IF(OR(C150="-",G150="-"),"-",(G150-C150)/C150)</f>
        <v>-0.47592531935800858</v>
      </c>
      <c r="L150" s="6" t="str">
        <f t="shared" si="24"/>
        <v>-</v>
      </c>
      <c r="M150" s="6">
        <f t="shared" si="24"/>
        <v>0</v>
      </c>
      <c r="N150" s="6">
        <f t="shared" si="24"/>
        <v>-0.452558941920644</v>
      </c>
    </row>
    <row r="151" spans="2:14" ht="14.25" x14ac:dyDescent="0.2">
      <c r="B151" s="7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</row>
    <row r="152" spans="2:14" ht="14.25" x14ac:dyDescent="0.2">
      <c r="B152" s="7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</row>
    <row r="153" spans="2:14" ht="14.25" x14ac:dyDescent="0.2">
      <c r="B153" s="7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</row>
    <row r="154" spans="2:14" ht="14.25" x14ac:dyDescent="0.2">
      <c r="B154" s="7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</row>
    <row r="155" spans="2:14" ht="14.25" x14ac:dyDescent="0.2">
      <c r="B155" s="7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</row>
    <row r="156" spans="2:14" ht="29.25" customHeight="1" thickBot="1" x14ac:dyDescent="0.25">
      <c r="B156" s="7"/>
      <c r="C156" s="8">
        <v>2024</v>
      </c>
      <c r="D156" s="8">
        <v>2025</v>
      </c>
      <c r="E156" s="8" t="s">
        <v>99</v>
      </c>
    </row>
    <row r="157" spans="2:14" ht="15" thickBot="1" x14ac:dyDescent="0.25">
      <c r="B157" s="4" t="s">
        <v>94</v>
      </c>
      <c r="C157" s="19">
        <v>826</v>
      </c>
      <c r="D157" s="19">
        <v>1003</v>
      </c>
      <c r="E157" s="18">
        <f>IF(C157=0,"-",(D157-C157)/C157)</f>
        <v>0.21428571428571427</v>
      </c>
      <c r="F157" s="18"/>
      <c r="G157" s="18"/>
      <c r="H157" s="18"/>
      <c r="I157" s="18"/>
      <c r="J157" s="18"/>
      <c r="K157" s="18"/>
      <c r="L157" s="18"/>
      <c r="M157" s="18"/>
      <c r="N157" s="18"/>
    </row>
    <row r="158" spans="2:14" ht="15" thickBot="1" x14ac:dyDescent="0.25">
      <c r="B158" s="4" t="s">
        <v>95</v>
      </c>
      <c r="C158" s="19">
        <v>114</v>
      </c>
      <c r="D158" s="19">
        <v>144</v>
      </c>
      <c r="E158" s="18">
        <f t="shared" ref="E158:E159" si="26">IF(C158=0,"-",(D158-C158)/C158)</f>
        <v>0.26315789473684209</v>
      </c>
      <c r="F158" s="18"/>
      <c r="G158" s="18"/>
      <c r="H158" s="18"/>
      <c r="I158" s="18"/>
      <c r="J158" s="18"/>
      <c r="K158" s="18"/>
      <c r="L158" s="18"/>
      <c r="M158" s="18"/>
      <c r="N158" s="18"/>
    </row>
    <row r="159" spans="2:14" ht="15" thickBot="1" x14ac:dyDescent="0.25">
      <c r="B159" s="4" t="s">
        <v>96</v>
      </c>
      <c r="C159" s="19">
        <v>1</v>
      </c>
      <c r="D159" s="19">
        <v>0</v>
      </c>
      <c r="E159" s="18">
        <f t="shared" si="26"/>
        <v>-1</v>
      </c>
      <c r="F159" s="18"/>
      <c r="G159" s="18"/>
      <c r="H159" s="18"/>
      <c r="I159" s="18"/>
      <c r="J159" s="18"/>
      <c r="K159" s="18"/>
      <c r="L159" s="18"/>
      <c r="M159" s="18"/>
      <c r="N159" s="18"/>
    </row>
    <row r="160" spans="2:14" ht="15" thickBot="1" x14ac:dyDescent="0.25">
      <c r="B160" s="4" t="s">
        <v>97</v>
      </c>
      <c r="C160" s="18">
        <f>IF(C157=0,"-",C157/(C157+C158+C159))</f>
        <v>0.87778958554729014</v>
      </c>
      <c r="D160" s="18">
        <f>IF(D157=0,"-",D157/(D157+D158+D159))</f>
        <v>0.87445510026155182</v>
      </c>
      <c r="E160" s="18">
        <f>IF(OR(C160="-",D160="-"),"-",(D160-C160)/C160)</f>
        <v>-3.7987296051813064E-3</v>
      </c>
      <c r="F160" s="18"/>
      <c r="G160" s="18"/>
      <c r="H160" s="18"/>
      <c r="I160" s="18"/>
      <c r="J160" s="18"/>
      <c r="K160" s="18"/>
      <c r="L160" s="18"/>
      <c r="M160" s="18"/>
      <c r="N160" s="18"/>
    </row>
    <row r="161" spans="2:14" ht="15" thickBot="1" x14ac:dyDescent="0.25">
      <c r="B161" s="4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</row>
    <row r="165" spans="2:14" ht="42.75" customHeight="1" thickBot="1" x14ac:dyDescent="0.25">
      <c r="C165" s="8">
        <v>2024</v>
      </c>
      <c r="D165" s="8">
        <v>2025</v>
      </c>
      <c r="E165" s="8" t="s">
        <v>99</v>
      </c>
    </row>
    <row r="166" spans="2:14" ht="20.100000000000001" customHeight="1" thickBot="1" x14ac:dyDescent="0.25">
      <c r="B166" s="4" t="s">
        <v>38</v>
      </c>
      <c r="C166" s="5">
        <v>117</v>
      </c>
      <c r="D166" s="5">
        <v>93</v>
      </c>
      <c r="E166" s="6">
        <f t="shared" ref="E166:E168" si="27">IF(C166=0,"-",(D166-C166)/C166)</f>
        <v>-0.20512820512820512</v>
      </c>
    </row>
    <row r="167" spans="2:14" ht="20.100000000000001" customHeight="1" thickBot="1" x14ac:dyDescent="0.25">
      <c r="B167" s="4" t="s">
        <v>41</v>
      </c>
      <c r="C167" s="5">
        <v>64</v>
      </c>
      <c r="D167" s="5">
        <v>51</v>
      </c>
      <c r="E167" s="6">
        <f t="shared" si="27"/>
        <v>-0.203125</v>
      </c>
    </row>
    <row r="168" spans="2:14" ht="20.100000000000001" customHeight="1" thickBot="1" x14ac:dyDescent="0.25">
      <c r="B168" s="4" t="s">
        <v>42</v>
      </c>
      <c r="C168" s="5">
        <v>30</v>
      </c>
      <c r="D168" s="5">
        <v>24</v>
      </c>
      <c r="E168" s="6">
        <f t="shared" si="27"/>
        <v>-0.2</v>
      </c>
    </row>
    <row r="169" spans="2:14" ht="20.100000000000001" customHeight="1" thickBot="1" x14ac:dyDescent="0.25">
      <c r="B169" s="4" t="s">
        <v>98</v>
      </c>
      <c r="C169" s="6">
        <f>IF(C166=0,"-",(C167+C168)/C166)</f>
        <v>0.80341880341880345</v>
      </c>
      <c r="D169" s="6">
        <f>IF(D166=0,"-",(D167+D168)/D166)</f>
        <v>0.80645161290322576</v>
      </c>
      <c r="E169" s="6">
        <f t="shared" ref="E169:E171" si="28">IF(OR(C169="-",D169="-"),"-",(D169-C169)/C169)</f>
        <v>3.7748798901852095E-3</v>
      </c>
    </row>
    <row r="170" spans="2:14" ht="20.100000000000001" customHeight="1" thickBot="1" x14ac:dyDescent="0.25">
      <c r="B170" s="4" t="s">
        <v>39</v>
      </c>
      <c r="C170" s="6">
        <v>0.82051282051282048</v>
      </c>
      <c r="D170" s="6">
        <v>0.796875</v>
      </c>
      <c r="E170" s="6">
        <f t="shared" si="28"/>
        <v>-2.8808593749999965E-2</v>
      </c>
    </row>
    <row r="171" spans="2:14" ht="20.100000000000001" customHeight="1" thickBot="1" x14ac:dyDescent="0.25">
      <c r="B171" s="4" t="s">
        <v>40</v>
      </c>
      <c r="C171" s="6">
        <v>0.76923076923076927</v>
      </c>
      <c r="D171" s="6">
        <v>0.82758620689655171</v>
      </c>
      <c r="E171" s="6">
        <f t="shared" si="28"/>
        <v>7.5862068965517171E-2</v>
      </c>
    </row>
    <row r="177" spans="2:8" ht="42.75" customHeight="1" thickBot="1" x14ac:dyDescent="0.25">
      <c r="C177" s="8">
        <v>2024</v>
      </c>
      <c r="D177" s="8">
        <v>2025</v>
      </c>
      <c r="E177" s="8" t="s">
        <v>99</v>
      </c>
    </row>
    <row r="178" spans="2:8" ht="15" thickBot="1" x14ac:dyDescent="0.25">
      <c r="B178" s="15" t="s">
        <v>81</v>
      </c>
      <c r="C178" s="5">
        <v>115</v>
      </c>
      <c r="D178" s="5">
        <v>119</v>
      </c>
      <c r="E178" s="6">
        <f>IF(C178=0,"-",(D178-C178)/C178)</f>
        <v>3.4782608695652174E-2</v>
      </c>
      <c r="H178" s="13"/>
    </row>
    <row r="179" spans="2:8" ht="15" thickBot="1" x14ac:dyDescent="0.25">
      <c r="B179" s="4" t="s">
        <v>43</v>
      </c>
      <c r="C179" s="5">
        <v>88</v>
      </c>
      <c r="D179" s="5">
        <v>86</v>
      </c>
      <c r="E179" s="6">
        <f t="shared" ref="E179:E185" si="29">IF(C179=0,"-",(D179-C179)/C179)</f>
        <v>-2.2727272727272728E-2</v>
      </c>
      <c r="H179" s="13"/>
    </row>
    <row r="180" spans="2:8" ht="15" thickBot="1" x14ac:dyDescent="0.25">
      <c r="B180" s="4" t="s">
        <v>47</v>
      </c>
      <c r="C180" s="5">
        <v>20</v>
      </c>
      <c r="D180" s="5">
        <v>26</v>
      </c>
      <c r="E180" s="6">
        <f t="shared" si="29"/>
        <v>0.3</v>
      </c>
      <c r="H180" s="13"/>
    </row>
    <row r="181" spans="2:8" ht="15" thickBot="1" x14ac:dyDescent="0.25">
      <c r="B181" s="4" t="s">
        <v>78</v>
      </c>
      <c r="C181" s="5">
        <v>7</v>
      </c>
      <c r="D181" s="5">
        <v>7</v>
      </c>
      <c r="E181" s="6">
        <f t="shared" si="29"/>
        <v>0</v>
      </c>
      <c r="H181" s="13"/>
    </row>
    <row r="182" spans="2:8" ht="15" thickBot="1" x14ac:dyDescent="0.25">
      <c r="B182" s="15" t="s">
        <v>79</v>
      </c>
      <c r="C182" s="5">
        <v>1125</v>
      </c>
      <c r="D182" s="5">
        <v>1471</v>
      </c>
      <c r="E182" s="6">
        <f t="shared" si="29"/>
        <v>0.30755555555555558</v>
      </c>
      <c r="H182" s="13"/>
    </row>
    <row r="183" spans="2:8" ht="15" thickBot="1" x14ac:dyDescent="0.25">
      <c r="B183" s="4" t="s">
        <v>47</v>
      </c>
      <c r="C183" s="5">
        <v>960</v>
      </c>
      <c r="D183" s="5">
        <v>1300</v>
      </c>
      <c r="E183" s="6">
        <f t="shared" si="29"/>
        <v>0.35416666666666669</v>
      </c>
      <c r="H183" s="13"/>
    </row>
    <row r="184" spans="2:8" ht="15" thickBot="1" x14ac:dyDescent="0.25">
      <c r="B184" s="4" t="s">
        <v>70</v>
      </c>
      <c r="C184" s="5">
        <v>0</v>
      </c>
      <c r="D184" s="5">
        <v>0</v>
      </c>
      <c r="E184" s="6" t="str">
        <f t="shared" si="29"/>
        <v>-</v>
      </c>
      <c r="H184" s="13"/>
    </row>
    <row r="185" spans="2:8" ht="15" thickBot="1" x14ac:dyDescent="0.25">
      <c r="B185" s="4" t="s">
        <v>80</v>
      </c>
      <c r="C185" s="5">
        <v>165</v>
      </c>
      <c r="D185" s="5">
        <v>171</v>
      </c>
      <c r="E185" s="6">
        <f t="shared" si="29"/>
        <v>3.6363636363636362E-2</v>
      </c>
      <c r="H185" s="13"/>
    </row>
    <row r="196" spans="2:5" ht="42.75" customHeight="1" thickBot="1" x14ac:dyDescent="0.25">
      <c r="C196" s="8">
        <v>2024</v>
      </c>
      <c r="D196" s="8">
        <v>2025</v>
      </c>
      <c r="E196" s="8" t="s">
        <v>99</v>
      </c>
    </row>
    <row r="197" spans="2:5" ht="15" thickBot="1" x14ac:dyDescent="0.25">
      <c r="B197" s="4" t="s">
        <v>82</v>
      </c>
      <c r="C197" s="5">
        <v>77</v>
      </c>
      <c r="D197" s="5">
        <v>90</v>
      </c>
      <c r="E197" s="6">
        <f t="shared" ref="E197:E200" si="30">IF(C197=0,"-",(D197-C197)/C197)</f>
        <v>0.16883116883116883</v>
      </c>
    </row>
    <row r="198" spans="2:5" ht="15" thickBot="1" x14ac:dyDescent="0.25">
      <c r="B198" s="4" t="s">
        <v>83</v>
      </c>
      <c r="C198" s="5">
        <v>4</v>
      </c>
      <c r="D198" s="5">
        <v>16</v>
      </c>
      <c r="E198" s="6">
        <f t="shared" si="30"/>
        <v>3</v>
      </c>
    </row>
    <row r="199" spans="2:5" ht="15" thickBot="1" x14ac:dyDescent="0.25">
      <c r="B199" s="4" t="s">
        <v>84</v>
      </c>
      <c r="C199" s="5">
        <v>81</v>
      </c>
      <c r="D199" s="5">
        <v>106</v>
      </c>
      <c r="E199" s="6">
        <f t="shared" si="30"/>
        <v>0.30864197530864196</v>
      </c>
    </row>
    <row r="200" spans="2:5" ht="15" thickBot="1" x14ac:dyDescent="0.25">
      <c r="B200" s="4" t="s">
        <v>85</v>
      </c>
      <c r="C200" s="5">
        <v>59</v>
      </c>
      <c r="D200" s="5">
        <v>69</v>
      </c>
      <c r="E200" s="6">
        <f t="shared" si="30"/>
        <v>0.16949152542372881</v>
      </c>
    </row>
    <row r="206" spans="2:5" ht="42.75" customHeight="1" thickBot="1" x14ac:dyDescent="0.25">
      <c r="C206" s="8">
        <v>2024</v>
      </c>
      <c r="D206" s="8">
        <v>2025</v>
      </c>
      <c r="E206" s="8" t="s">
        <v>99</v>
      </c>
    </row>
    <row r="207" spans="2:5" ht="20.100000000000001" customHeight="1" thickBot="1" x14ac:dyDescent="0.25">
      <c r="B207" s="16" t="s">
        <v>88</v>
      </c>
      <c r="C207" s="5"/>
      <c r="D207" s="5"/>
      <c r="E207" s="6" t="str">
        <f t="shared" ref="E207:E210" si="31">IF(C207=0,"-",(D207-C207)/C207)</f>
        <v>-</v>
      </c>
    </row>
    <row r="208" spans="2:5" ht="20.100000000000001" customHeight="1" thickBot="1" x14ac:dyDescent="0.25">
      <c r="B208" s="17" t="s">
        <v>89</v>
      </c>
      <c r="C208" s="5">
        <v>80</v>
      </c>
      <c r="D208" s="5">
        <v>91</v>
      </c>
      <c r="E208" s="6">
        <f t="shared" si="31"/>
        <v>0.13750000000000001</v>
      </c>
    </row>
    <row r="209" spans="2:5" ht="20.100000000000001" customHeight="1" thickBot="1" x14ac:dyDescent="0.25">
      <c r="B209" s="17" t="s">
        <v>86</v>
      </c>
      <c r="C209" s="5">
        <v>70</v>
      </c>
      <c r="D209" s="5">
        <v>84</v>
      </c>
      <c r="E209" s="6">
        <f t="shared" si="31"/>
        <v>0.2</v>
      </c>
    </row>
    <row r="210" spans="2:5" ht="20.100000000000001" customHeight="1" thickBot="1" x14ac:dyDescent="0.25">
      <c r="B210" s="17" t="s">
        <v>87</v>
      </c>
      <c r="C210" s="5">
        <v>10</v>
      </c>
      <c r="D210" s="5">
        <v>7</v>
      </c>
      <c r="E210" s="6">
        <f t="shared" si="31"/>
        <v>-0.3</v>
      </c>
    </row>
    <row r="211" spans="2:5" ht="20.100000000000001" customHeight="1" thickBot="1" x14ac:dyDescent="0.25">
      <c r="B211" s="17" t="s">
        <v>90</v>
      </c>
      <c r="C211" s="5"/>
      <c r="D211" s="5"/>
      <c r="E211" s="6"/>
    </row>
    <row r="212" spans="2:5" ht="20.100000000000001" customHeight="1" thickBot="1" x14ac:dyDescent="0.25">
      <c r="B212" s="17" t="s">
        <v>89</v>
      </c>
      <c r="C212" s="5">
        <v>4</v>
      </c>
      <c r="D212" s="5">
        <v>15</v>
      </c>
      <c r="E212" s="6">
        <f>IF(C212=0,"-",(D212-C212)/C212)</f>
        <v>2.75</v>
      </c>
    </row>
    <row r="213" spans="2:5" ht="15" thickBot="1" x14ac:dyDescent="0.25">
      <c r="B213" s="17" t="s">
        <v>86</v>
      </c>
      <c r="C213" s="5">
        <v>4</v>
      </c>
      <c r="D213" s="5">
        <v>12</v>
      </c>
      <c r="E213" s="6">
        <f t="shared" ref="E213:E214" si="32">IF(C213=0,"-",(D213-C213)/C213)</f>
        <v>2</v>
      </c>
    </row>
    <row r="214" spans="2:5" ht="15" thickBot="1" x14ac:dyDescent="0.25">
      <c r="B214" s="17" t="s">
        <v>87</v>
      </c>
      <c r="C214" s="5">
        <v>0</v>
      </c>
      <c r="D214" s="5">
        <v>3</v>
      </c>
      <c r="E214" s="6" t="str">
        <f t="shared" si="32"/>
        <v>-</v>
      </c>
    </row>
    <row r="220" spans="2:5" ht="42.75" customHeight="1" thickBot="1" x14ac:dyDescent="0.25">
      <c r="C220" s="8">
        <v>2024</v>
      </c>
      <c r="D220" s="8">
        <v>2025</v>
      </c>
      <c r="E220" s="8" t="s">
        <v>99</v>
      </c>
    </row>
    <row r="221" spans="2:5" ht="15" thickBot="1" x14ac:dyDescent="0.25">
      <c r="B221" s="16" t="s">
        <v>91</v>
      </c>
      <c r="C221" s="5">
        <v>146</v>
      </c>
      <c r="D221" s="5">
        <v>111</v>
      </c>
      <c r="E221" s="6">
        <f t="shared" ref="E221:E223" si="33">IF(C221=0,"-",(D221-C221)/C221)</f>
        <v>-0.23972602739726026</v>
      </c>
    </row>
    <row r="222" spans="2:5" ht="15" thickBot="1" x14ac:dyDescent="0.25">
      <c r="B222" s="16" t="s">
        <v>92</v>
      </c>
      <c r="C222" s="5">
        <v>138</v>
      </c>
      <c r="D222" s="5">
        <v>134</v>
      </c>
      <c r="E222" s="6">
        <f t="shared" si="33"/>
        <v>-2.8985507246376812E-2</v>
      </c>
    </row>
    <row r="223" spans="2:5" ht="15" thickBot="1" x14ac:dyDescent="0.25">
      <c r="B223" s="16" t="s">
        <v>93</v>
      </c>
      <c r="C223" s="5">
        <v>99</v>
      </c>
      <c r="D223" s="5">
        <v>66</v>
      </c>
      <c r="E223" s="6">
        <f t="shared" si="33"/>
        <v>-0.33333333333333331</v>
      </c>
    </row>
    <row r="224" spans="2:5" ht="15" thickBot="1" x14ac:dyDescent="0.25">
      <c r="C224" s="5"/>
      <c r="D224" s="5"/>
      <c r="E224" s="6"/>
    </row>
    <row r="225" spans="3:5" ht="15" thickBot="1" x14ac:dyDescent="0.25">
      <c r="C225" s="5"/>
      <c r="D225" s="5"/>
      <c r="E225" s="6"/>
    </row>
    <row r="226" spans="3:5" ht="15" thickBot="1" x14ac:dyDescent="0.25">
      <c r="C226" s="5"/>
      <c r="D226" s="5"/>
      <c r="E226" s="6"/>
    </row>
    <row r="227" spans="3:5" ht="15" thickBot="1" x14ac:dyDescent="0.25">
      <c r="C227" s="5"/>
      <c r="D227" s="5"/>
      <c r="E227" s="6"/>
    </row>
    <row r="228" spans="3:5" ht="15" thickBot="1" x14ac:dyDescent="0.25">
      <c r="C228" s="5"/>
      <c r="D228" s="5"/>
      <c r="E228" s="6"/>
    </row>
  </sheetData>
  <mergeCells count="6">
    <mergeCell ref="C126:F126"/>
    <mergeCell ref="G126:J126"/>
    <mergeCell ref="K126:N126"/>
    <mergeCell ref="C141:F141"/>
    <mergeCell ref="G141:J141"/>
    <mergeCell ref="K141:N141"/>
  </mergeCells>
  <pageMargins left="0.70866141732283472" right="0.70866141732283472" top="0.74803149606299213" bottom="0.74803149606299213" header="0.31496062992125984" footer="0.31496062992125984"/>
  <pageSetup paperSize="9" fitToWidth="2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228"/>
  <sheetViews>
    <sheetView workbookViewId="0"/>
  </sheetViews>
  <sheetFormatPr baseColWidth="10" defaultRowHeight="12.75" x14ac:dyDescent="0.2"/>
  <cols>
    <col min="2" max="2" width="56.875" bestFit="1" customWidth="1"/>
    <col min="3" max="4" width="12.5" customWidth="1"/>
    <col min="5" max="5" width="12.75" customWidth="1"/>
    <col min="6" max="6" width="8.75" bestFit="1" customWidth="1"/>
    <col min="7" max="7" width="11.625" customWidth="1"/>
    <col min="8" max="8" width="12.125" customWidth="1"/>
    <col min="9" max="9" width="12.75" customWidth="1"/>
    <col min="10" max="10" width="8.75" bestFit="1" customWidth="1"/>
    <col min="11" max="11" width="11.625" bestFit="1" customWidth="1"/>
    <col min="12" max="12" width="12" bestFit="1" customWidth="1"/>
    <col min="13" max="13" width="12.75" customWidth="1"/>
    <col min="14" max="14" width="9.625" bestFit="1" customWidth="1"/>
  </cols>
  <sheetData>
    <row r="1" spans="1:5" ht="15" thickBot="1" x14ac:dyDescent="0.25">
      <c r="A1" s="5"/>
      <c r="B1" s="5"/>
    </row>
    <row r="2" spans="1:5" ht="15" thickBot="1" x14ac:dyDescent="0.25">
      <c r="A2" s="5"/>
      <c r="B2" s="5"/>
    </row>
    <row r="3" spans="1:5" ht="15" thickBot="1" x14ac:dyDescent="0.25">
      <c r="A3" s="5"/>
      <c r="B3" s="5"/>
    </row>
    <row r="11" spans="1:5" ht="27" customHeight="1" x14ac:dyDescent="0.2">
      <c r="B11" s="20" t="str">
        <f>Portada!B9</f>
        <v>Año 2025</v>
      </c>
    </row>
    <row r="13" spans="1:5" ht="42.75" customHeight="1" thickBot="1" x14ac:dyDescent="0.25">
      <c r="C13" s="8">
        <v>2024</v>
      </c>
      <c r="D13" s="8">
        <v>2025</v>
      </c>
      <c r="E13" s="8" t="s">
        <v>99</v>
      </c>
    </row>
    <row r="14" spans="1:5" ht="20.100000000000001" customHeight="1" thickBot="1" x14ac:dyDescent="0.25">
      <c r="B14" s="4" t="s">
        <v>22</v>
      </c>
      <c r="C14" s="5">
        <v>5183</v>
      </c>
      <c r="D14" s="5">
        <v>4944</v>
      </c>
      <c r="E14" s="6">
        <f>IF(C14&gt;0,(D14-C14)/C14)</f>
        <v>-4.6112290179432761E-2</v>
      </c>
    </row>
    <row r="15" spans="1:5" ht="20.100000000000001" customHeight="1" thickBot="1" x14ac:dyDescent="0.25">
      <c r="B15" s="4" t="s">
        <v>17</v>
      </c>
      <c r="C15" s="5">
        <v>4388</v>
      </c>
      <c r="D15" s="5">
        <v>4462</v>
      </c>
      <c r="E15" s="6">
        <f t="shared" ref="E15:E25" si="0">IF(C15&gt;0,(D15-C15)/C15)</f>
        <v>1.6864175022789425E-2</v>
      </c>
    </row>
    <row r="16" spans="1:5" ht="20.100000000000001" customHeight="1" thickBot="1" x14ac:dyDescent="0.25">
      <c r="B16" s="4" t="s">
        <v>18</v>
      </c>
      <c r="C16" s="5">
        <v>2354</v>
      </c>
      <c r="D16" s="5">
        <v>2357</v>
      </c>
      <c r="E16" s="6">
        <f t="shared" si="0"/>
        <v>1.2744265080713679E-3</v>
      </c>
    </row>
    <row r="17" spans="2:5" ht="20.100000000000001" customHeight="1" thickBot="1" x14ac:dyDescent="0.25">
      <c r="B17" s="4" t="s">
        <v>19</v>
      </c>
      <c r="C17" s="5">
        <v>2034</v>
      </c>
      <c r="D17" s="5">
        <v>2105</v>
      </c>
      <c r="E17" s="6">
        <f t="shared" si="0"/>
        <v>3.4906588003933134E-2</v>
      </c>
    </row>
    <row r="18" spans="2:5" ht="20.100000000000001" customHeight="1" thickBot="1" x14ac:dyDescent="0.25">
      <c r="B18" s="4" t="s">
        <v>100</v>
      </c>
      <c r="C18" s="5">
        <v>17</v>
      </c>
      <c r="D18" s="5">
        <v>33</v>
      </c>
      <c r="E18" s="6">
        <f>IF(C18=0,"-",(D18-C18)/C18)</f>
        <v>0.94117647058823528</v>
      </c>
    </row>
    <row r="19" spans="2:5" ht="20.100000000000001" customHeight="1" thickBot="1" x14ac:dyDescent="0.25">
      <c r="B19" s="4" t="s">
        <v>101</v>
      </c>
      <c r="C19" s="5">
        <v>12</v>
      </c>
      <c r="D19" s="5">
        <v>10</v>
      </c>
      <c r="E19" s="6">
        <f>IF(C19=0,"-",(D19-C19)/C19)</f>
        <v>-0.16666666666666666</v>
      </c>
    </row>
    <row r="20" spans="2:5" ht="20.100000000000001" customHeight="1" thickBot="1" x14ac:dyDescent="0.25">
      <c r="B20" s="4" t="s">
        <v>20</v>
      </c>
      <c r="C20" s="6">
        <f>C17/C15</f>
        <v>0.46353691886964449</v>
      </c>
      <c r="D20" s="6">
        <f>D17/D15</f>
        <v>0.47176154190945763</v>
      </c>
      <c r="E20" s="6">
        <f t="shared" si="0"/>
        <v>1.7743188740757157E-2</v>
      </c>
    </row>
    <row r="21" spans="2:5" ht="30" customHeight="1" thickBot="1" x14ac:dyDescent="0.25">
      <c r="B21" s="4" t="s">
        <v>23</v>
      </c>
      <c r="C21" s="5">
        <v>838</v>
      </c>
      <c r="D21" s="5">
        <v>819</v>
      </c>
      <c r="E21" s="6">
        <f t="shared" si="0"/>
        <v>-2.2673031026252982E-2</v>
      </c>
    </row>
    <row r="22" spans="2:5" ht="20.100000000000001" customHeight="1" thickBot="1" x14ac:dyDescent="0.25">
      <c r="B22" s="4" t="s">
        <v>24</v>
      </c>
      <c r="C22" s="5">
        <v>352</v>
      </c>
      <c r="D22" s="5">
        <v>419</v>
      </c>
      <c r="E22" s="6">
        <f t="shared" si="0"/>
        <v>0.19034090909090909</v>
      </c>
    </row>
    <row r="23" spans="2:5" ht="20.100000000000001" customHeight="1" thickBot="1" x14ac:dyDescent="0.25">
      <c r="B23" s="4" t="s">
        <v>25</v>
      </c>
      <c r="C23" s="5">
        <v>486</v>
      </c>
      <c r="D23" s="5">
        <v>400</v>
      </c>
      <c r="E23" s="6">
        <f t="shared" si="0"/>
        <v>-0.17695473251028807</v>
      </c>
    </row>
    <row r="24" spans="2:5" ht="20.100000000000001" customHeight="1" thickBot="1" x14ac:dyDescent="0.25">
      <c r="B24" s="4" t="s">
        <v>21</v>
      </c>
      <c r="C24" s="6">
        <f>C23/C21</f>
        <v>0.57995226730310268</v>
      </c>
      <c r="D24" s="6">
        <f t="shared" ref="D24" si="1">D23/D21</f>
        <v>0.48840048840048839</v>
      </c>
      <c r="E24" s="6">
        <f t="shared" si="0"/>
        <v>-0.15786088625594807</v>
      </c>
    </row>
    <row r="25" spans="2:5" ht="20.100000000000001" customHeight="1" thickBot="1" x14ac:dyDescent="0.25">
      <c r="B25" s="7" t="s">
        <v>26</v>
      </c>
      <c r="C25" s="6">
        <v>0.64216263046672395</v>
      </c>
      <c r="D25" s="6">
        <v>0.64870303009156283</v>
      </c>
      <c r="E25" s="6">
        <f t="shared" si="0"/>
        <v>1.0184958318246132E-2</v>
      </c>
    </row>
    <row r="33" spans="2:5" ht="42.75" customHeight="1" thickBot="1" x14ac:dyDescent="0.25">
      <c r="C33" s="8">
        <v>2024</v>
      </c>
      <c r="D33" s="8">
        <v>2025</v>
      </c>
      <c r="E33" s="8" t="s">
        <v>99</v>
      </c>
    </row>
    <row r="34" spans="2:5" ht="20.100000000000001" customHeight="1" thickBot="1" x14ac:dyDescent="0.25">
      <c r="B34" s="4" t="s">
        <v>27</v>
      </c>
      <c r="C34" s="5">
        <v>893</v>
      </c>
      <c r="D34" s="5">
        <v>971</v>
      </c>
      <c r="E34" s="6">
        <f>IF(C34&gt;0,(D34-C34)/C34,"-")</f>
        <v>8.7346024636058228E-2</v>
      </c>
    </row>
    <row r="35" spans="2:5" ht="20.100000000000001" customHeight="1" thickBot="1" x14ac:dyDescent="0.25">
      <c r="B35" s="4" t="s">
        <v>29</v>
      </c>
      <c r="C35" s="5">
        <v>0</v>
      </c>
      <c r="D35" s="5">
        <v>1</v>
      </c>
      <c r="E35" s="6" t="str">
        <f t="shared" ref="E35:E37" si="2">IF(C35&gt;0,(D35-C35)/C35,"-")</f>
        <v>-</v>
      </c>
    </row>
    <row r="36" spans="2:5" ht="20.100000000000001" customHeight="1" thickBot="1" x14ac:dyDescent="0.25">
      <c r="B36" s="4" t="s">
        <v>28</v>
      </c>
      <c r="C36" s="5">
        <v>726</v>
      </c>
      <c r="D36" s="5">
        <v>758</v>
      </c>
      <c r="E36" s="6">
        <f t="shared" si="2"/>
        <v>4.4077134986225897E-2</v>
      </c>
    </row>
    <row r="37" spans="2:5" ht="20.100000000000001" customHeight="1" thickBot="1" x14ac:dyDescent="0.25">
      <c r="B37" s="4" t="s">
        <v>30</v>
      </c>
      <c r="C37" s="5">
        <v>167</v>
      </c>
      <c r="D37" s="5">
        <v>212</v>
      </c>
      <c r="E37" s="6">
        <f t="shared" si="2"/>
        <v>0.26946107784431139</v>
      </c>
    </row>
    <row r="43" spans="2:5" ht="42.75" customHeight="1" thickBot="1" x14ac:dyDescent="0.25">
      <c r="C43" s="8">
        <v>2024</v>
      </c>
      <c r="D43" s="8">
        <v>2025</v>
      </c>
      <c r="E43" s="8" t="s">
        <v>99</v>
      </c>
    </row>
    <row r="44" spans="2:5" ht="20.100000000000001" customHeight="1" thickBot="1" x14ac:dyDescent="0.25">
      <c r="B44" s="4" t="s">
        <v>33</v>
      </c>
      <c r="C44" s="5">
        <v>836</v>
      </c>
      <c r="D44" s="5">
        <v>798</v>
      </c>
      <c r="E44" s="6">
        <f>IF(C44&gt;0,(D44-C44)/C44,"-")</f>
        <v>-4.5454545454545456E-2</v>
      </c>
    </row>
    <row r="45" spans="2:5" ht="20.100000000000001" customHeight="1" thickBot="1" x14ac:dyDescent="0.25">
      <c r="B45" s="4" t="s">
        <v>34</v>
      </c>
      <c r="C45" s="5">
        <v>50</v>
      </c>
      <c r="D45" s="5">
        <v>35</v>
      </c>
      <c r="E45" s="6">
        <f t="shared" ref="E45:E51" si="3">IF(C45&gt;0,(D45-C45)/C45,"-")</f>
        <v>-0.3</v>
      </c>
    </row>
    <row r="46" spans="2:5" ht="20.100000000000001" customHeight="1" thickBot="1" x14ac:dyDescent="0.25">
      <c r="B46" s="4" t="s">
        <v>31</v>
      </c>
      <c r="C46" s="5">
        <v>125</v>
      </c>
      <c r="D46" s="5">
        <v>121</v>
      </c>
      <c r="E46" s="6">
        <f t="shared" si="3"/>
        <v>-3.2000000000000001E-2</v>
      </c>
    </row>
    <row r="47" spans="2:5" ht="20.100000000000001" customHeight="1" thickBot="1" x14ac:dyDescent="0.25">
      <c r="B47" s="4" t="s">
        <v>32</v>
      </c>
      <c r="C47" s="5">
        <v>1616</v>
      </c>
      <c r="D47" s="5">
        <v>1793</v>
      </c>
      <c r="E47" s="6">
        <f t="shared" si="3"/>
        <v>0.10952970297029703</v>
      </c>
    </row>
    <row r="48" spans="2:5" ht="20.100000000000001" customHeight="1" thickBot="1" x14ac:dyDescent="0.25">
      <c r="B48" s="4" t="s">
        <v>35</v>
      </c>
      <c r="C48" s="5">
        <v>1008</v>
      </c>
      <c r="D48" s="5">
        <v>792</v>
      </c>
      <c r="E48" s="6">
        <f t="shared" si="3"/>
        <v>-0.21428571428571427</v>
      </c>
    </row>
    <row r="49" spans="2:5" ht="20.100000000000001" customHeight="1" thickBot="1" x14ac:dyDescent="0.25">
      <c r="B49" s="4" t="s">
        <v>67</v>
      </c>
      <c r="C49" s="5">
        <v>1322</v>
      </c>
      <c r="D49" s="5">
        <v>1037</v>
      </c>
      <c r="E49" s="6">
        <f t="shared" si="3"/>
        <v>-0.21558245083207261</v>
      </c>
    </row>
    <row r="50" spans="2:5" ht="20.100000000000001" customHeight="1" collapsed="1" thickBot="1" x14ac:dyDescent="0.25">
      <c r="B50" s="4" t="s">
        <v>36</v>
      </c>
      <c r="C50" s="6">
        <f>C44/(C44+C45)</f>
        <v>0.94356659142212185</v>
      </c>
      <c r="D50" s="6">
        <f>D44/(D44+D45)</f>
        <v>0.95798319327731096</v>
      </c>
      <c r="E50" s="6">
        <f t="shared" si="3"/>
        <v>1.5278838808250665E-2</v>
      </c>
    </row>
    <row r="51" spans="2:5" ht="20.100000000000001" customHeight="1" thickBot="1" x14ac:dyDescent="0.25">
      <c r="B51" s="4" t="s">
        <v>37</v>
      </c>
      <c r="C51" s="6">
        <f>C47/(C46+C47)</f>
        <v>0.92820218265364729</v>
      </c>
      <c r="D51" s="6">
        <f t="shared" ref="D51" si="4">D47/(D46+D47)</f>
        <v>0.93678160919540232</v>
      </c>
      <c r="E51" s="6">
        <f t="shared" si="3"/>
        <v>9.243057926482369E-3</v>
      </c>
    </row>
    <row r="57" spans="2:5" ht="42.75" customHeight="1" thickBot="1" x14ac:dyDescent="0.25">
      <c r="C57" s="8">
        <v>2024</v>
      </c>
      <c r="D57" s="8">
        <v>2025</v>
      </c>
      <c r="E57" s="8" t="s">
        <v>99</v>
      </c>
    </row>
    <row r="58" spans="2:5" ht="20.100000000000001" customHeight="1" thickBot="1" x14ac:dyDescent="0.25">
      <c r="B58" s="4" t="s">
        <v>38</v>
      </c>
      <c r="C58" s="5">
        <v>888</v>
      </c>
      <c r="D58" s="5">
        <v>835</v>
      </c>
      <c r="E58" s="6">
        <f>IF(C58&gt;0,(D58-C58)/C58,"-")</f>
        <v>-5.9684684684684686E-2</v>
      </c>
    </row>
    <row r="59" spans="2:5" ht="20.100000000000001" customHeight="1" thickBot="1" x14ac:dyDescent="0.25">
      <c r="B59" s="4" t="s">
        <v>41</v>
      </c>
      <c r="C59" s="5">
        <v>426</v>
      </c>
      <c r="D59" s="5">
        <v>392</v>
      </c>
      <c r="E59" s="6">
        <f t="shared" ref="E59:E63" si="5">IF(C59&gt;0,(D59-C59)/C59,"-")</f>
        <v>-7.9812206572769953E-2</v>
      </c>
    </row>
    <row r="60" spans="2:5" ht="20.100000000000001" customHeight="1" thickBot="1" x14ac:dyDescent="0.25">
      <c r="B60" s="4" t="s">
        <v>42</v>
      </c>
      <c r="C60" s="5">
        <v>412</v>
      </c>
      <c r="D60" s="5">
        <v>408</v>
      </c>
      <c r="E60" s="6">
        <f t="shared" si="5"/>
        <v>-9.7087378640776691E-3</v>
      </c>
    </row>
    <row r="61" spans="2:5" ht="20.100000000000001" customHeight="1" collapsed="1" thickBot="1" x14ac:dyDescent="0.25">
      <c r="B61" s="4" t="s">
        <v>98</v>
      </c>
      <c r="C61" s="6">
        <f>(C59+C60)/C58</f>
        <v>0.94369369369369371</v>
      </c>
      <c r="D61" s="6">
        <f>(D59+D60)/D58</f>
        <v>0.95808383233532934</v>
      </c>
      <c r="E61" s="6">
        <f t="shared" si="5"/>
        <v>1.5248738799251121E-2</v>
      </c>
    </row>
    <row r="62" spans="2:5" ht="20.100000000000001" customHeight="1" thickBot="1" x14ac:dyDescent="0.25">
      <c r="B62" s="4" t="s">
        <v>39</v>
      </c>
      <c r="C62" s="6">
        <v>0.92407809110629069</v>
      </c>
      <c r="D62" s="6">
        <v>0.95145631067961167</v>
      </c>
      <c r="E62" s="6">
        <f t="shared" si="5"/>
        <v>2.9627603810565666E-2</v>
      </c>
    </row>
    <row r="63" spans="2:5" ht="20.100000000000001" customHeight="1" thickBot="1" x14ac:dyDescent="0.25">
      <c r="B63" s="4" t="s">
        <v>40</v>
      </c>
      <c r="C63" s="6">
        <v>0.96487119437939106</v>
      </c>
      <c r="D63" s="6">
        <v>0.96453900709219853</v>
      </c>
      <c r="E63" s="6">
        <f t="shared" si="5"/>
        <v>-3.4428148454177399E-4</v>
      </c>
    </row>
    <row r="69" spans="2:5" ht="42.75" customHeight="1" thickBot="1" x14ac:dyDescent="0.25">
      <c r="C69" s="8">
        <v>2024</v>
      </c>
      <c r="D69" s="8">
        <v>2025</v>
      </c>
      <c r="E69" s="8" t="s">
        <v>99</v>
      </c>
    </row>
    <row r="70" spans="2:5" ht="20.100000000000001" customHeight="1" thickBot="1" x14ac:dyDescent="0.25">
      <c r="B70" s="4" t="s">
        <v>44</v>
      </c>
      <c r="C70" s="5">
        <v>4923</v>
      </c>
      <c r="D70" s="5">
        <v>4633</v>
      </c>
      <c r="E70" s="6">
        <f>IF(C70&gt;0,(D70-C70)/C70,"-")</f>
        <v>-5.8907170424537886E-2</v>
      </c>
    </row>
    <row r="71" spans="2:5" ht="20.100000000000001" customHeight="1" thickBot="1" x14ac:dyDescent="0.25">
      <c r="B71" s="4" t="s">
        <v>45</v>
      </c>
      <c r="C71" s="5">
        <v>1654</v>
      </c>
      <c r="D71" s="5">
        <v>1359</v>
      </c>
      <c r="E71" s="6">
        <f t="shared" ref="E71:E77" si="6">IF(C71&gt;0,(D71-C71)/C71,"-")</f>
        <v>-0.17835550181378476</v>
      </c>
    </row>
    <row r="72" spans="2:5" ht="20.100000000000001" customHeight="1" thickBot="1" x14ac:dyDescent="0.25">
      <c r="B72" s="4" t="s">
        <v>43</v>
      </c>
      <c r="C72" s="5">
        <v>18</v>
      </c>
      <c r="D72" s="5">
        <v>21</v>
      </c>
      <c r="E72" s="6">
        <f t="shared" si="6"/>
        <v>0.16666666666666666</v>
      </c>
    </row>
    <row r="73" spans="2:5" ht="20.100000000000001" customHeight="1" thickBot="1" x14ac:dyDescent="0.25">
      <c r="B73" s="4" t="s">
        <v>46</v>
      </c>
      <c r="C73" s="5">
        <v>2042</v>
      </c>
      <c r="D73" s="5">
        <v>2291</v>
      </c>
      <c r="E73" s="6">
        <f t="shared" si="6"/>
        <v>0.12193927522037218</v>
      </c>
    </row>
    <row r="74" spans="2:5" ht="20.100000000000001" customHeight="1" thickBot="1" x14ac:dyDescent="0.25">
      <c r="B74" s="4" t="s">
        <v>47</v>
      </c>
      <c r="C74" s="5">
        <v>998</v>
      </c>
      <c r="D74" s="5">
        <v>751</v>
      </c>
      <c r="E74" s="6">
        <f t="shared" si="6"/>
        <v>-0.24749498997995992</v>
      </c>
    </row>
    <row r="75" spans="2:5" ht="20.100000000000001" customHeight="1" thickBot="1" x14ac:dyDescent="0.25">
      <c r="B75" s="4" t="s">
        <v>48</v>
      </c>
      <c r="C75" s="5">
        <v>209</v>
      </c>
      <c r="D75" s="5">
        <v>211</v>
      </c>
      <c r="E75" s="6">
        <f t="shared" si="6"/>
        <v>9.5693779904306216E-3</v>
      </c>
    </row>
    <row r="76" spans="2:5" ht="20.100000000000001" customHeight="1" thickBot="1" x14ac:dyDescent="0.25">
      <c r="B76" s="4" t="s">
        <v>49</v>
      </c>
      <c r="C76" s="5">
        <v>0</v>
      </c>
      <c r="D76" s="5">
        <v>0</v>
      </c>
      <c r="E76" s="6" t="str">
        <f t="shared" si="6"/>
        <v>-</v>
      </c>
    </row>
    <row r="77" spans="2:5" ht="20.100000000000001" customHeight="1" thickBot="1" x14ac:dyDescent="0.25">
      <c r="B77" s="4" t="s">
        <v>50</v>
      </c>
      <c r="C77" s="5">
        <v>2</v>
      </c>
      <c r="D77" s="5">
        <v>0</v>
      </c>
      <c r="E77" s="6">
        <f t="shared" si="6"/>
        <v>-1</v>
      </c>
    </row>
    <row r="89" spans="2:5" ht="42.75" customHeight="1" thickBot="1" x14ac:dyDescent="0.25">
      <c r="C89" s="8">
        <v>2024</v>
      </c>
      <c r="D89" s="8">
        <v>2025</v>
      </c>
      <c r="E89" s="8" t="s">
        <v>99</v>
      </c>
    </row>
    <row r="90" spans="2:5" ht="29.25" thickBot="1" x14ac:dyDescent="0.25">
      <c r="B90" s="4" t="s">
        <v>51</v>
      </c>
      <c r="C90" s="5">
        <v>440</v>
      </c>
      <c r="D90" s="5">
        <v>465</v>
      </c>
      <c r="E90" s="6">
        <f>IF(C90&gt;0,(D90-C90)/C90,"-")</f>
        <v>5.6818181818181816E-2</v>
      </c>
    </row>
    <row r="91" spans="2:5" ht="29.25" thickBot="1" x14ac:dyDescent="0.25">
      <c r="B91" s="4" t="s">
        <v>52</v>
      </c>
      <c r="C91" s="5">
        <v>347</v>
      </c>
      <c r="D91" s="5">
        <v>253</v>
      </c>
      <c r="E91" s="6">
        <f t="shared" ref="E91:E93" si="7">IF(C91&gt;0,(D91-C91)/C91,"-")</f>
        <v>-0.27089337175792505</v>
      </c>
    </row>
    <row r="92" spans="2:5" ht="29.25" customHeight="1" thickBot="1" x14ac:dyDescent="0.25">
      <c r="B92" s="4" t="s">
        <v>53</v>
      </c>
      <c r="C92" s="5">
        <v>195</v>
      </c>
      <c r="D92" s="5">
        <v>187</v>
      </c>
      <c r="E92" s="6">
        <f t="shared" si="7"/>
        <v>-4.1025641025641026E-2</v>
      </c>
    </row>
    <row r="93" spans="2:5" ht="29.25" customHeight="1" thickBot="1" x14ac:dyDescent="0.25">
      <c r="B93" s="4" t="s">
        <v>54</v>
      </c>
      <c r="C93" s="6">
        <f>(C90+C91)/(C90+C91+C92)</f>
        <v>0.8014256619144603</v>
      </c>
      <c r="D93" s="6">
        <f>(D90+D91)/(D90+D91+D92)</f>
        <v>0.79337016574585639</v>
      </c>
      <c r="E93" s="6">
        <f t="shared" si="7"/>
        <v>-1.0051457735157603E-2</v>
      </c>
    </row>
    <row r="99" spans="2:5" ht="42.75" customHeight="1" thickBot="1" x14ac:dyDescent="0.25">
      <c r="C99" s="8">
        <v>2024</v>
      </c>
      <c r="D99" s="8">
        <v>2025</v>
      </c>
      <c r="E99" s="8" t="s">
        <v>99</v>
      </c>
    </row>
    <row r="100" spans="2:5" ht="20.100000000000001" customHeight="1" thickBot="1" x14ac:dyDescent="0.25">
      <c r="B100" s="4" t="s">
        <v>38</v>
      </c>
      <c r="C100" s="5">
        <v>985</v>
      </c>
      <c r="D100" s="5">
        <v>909</v>
      </c>
      <c r="E100" s="6">
        <f>IF(C100&gt;0,(D100-C100)/C100,"-")</f>
        <v>-7.7157360406091377E-2</v>
      </c>
    </row>
    <row r="101" spans="2:5" ht="20.100000000000001" customHeight="1" thickBot="1" x14ac:dyDescent="0.25">
      <c r="B101" s="4" t="s">
        <v>41</v>
      </c>
      <c r="C101" s="5">
        <v>408</v>
      </c>
      <c r="D101" s="5">
        <v>380</v>
      </c>
      <c r="E101" s="6">
        <f t="shared" ref="E101:E105" si="8">IF(C101&gt;0,(D101-C101)/C101,"-")</f>
        <v>-6.8627450980392163E-2</v>
      </c>
    </row>
    <row r="102" spans="2:5" ht="20.100000000000001" customHeight="1" thickBot="1" x14ac:dyDescent="0.25">
      <c r="B102" s="4" t="s">
        <v>42</v>
      </c>
      <c r="C102" s="5">
        <v>379</v>
      </c>
      <c r="D102" s="5">
        <v>341</v>
      </c>
      <c r="E102" s="6">
        <f t="shared" si="8"/>
        <v>-0.10026385224274406</v>
      </c>
    </row>
    <row r="103" spans="2:5" ht="20.100000000000001" customHeight="1" thickBot="1" x14ac:dyDescent="0.25">
      <c r="B103" s="4" t="s">
        <v>98</v>
      </c>
      <c r="C103" s="6">
        <f>(C101+C102)/C100</f>
        <v>0.79898477157360404</v>
      </c>
      <c r="D103" s="6">
        <f>(D101+D102)/D100</f>
        <v>0.79317931793179319</v>
      </c>
      <c r="E103" s="6">
        <f t="shared" si="8"/>
        <v>-7.2660379125586792E-3</v>
      </c>
    </row>
    <row r="104" spans="2:5" ht="20.100000000000001" customHeight="1" thickBot="1" x14ac:dyDescent="0.25">
      <c r="B104" s="4" t="s">
        <v>39</v>
      </c>
      <c r="C104" s="6">
        <v>0.77862595419847325</v>
      </c>
      <c r="D104" s="6">
        <v>0.79002079002079006</v>
      </c>
      <c r="E104" s="6">
        <f t="shared" si="8"/>
        <v>1.4634544046308855E-2</v>
      </c>
    </row>
    <row r="105" spans="2:5" ht="20.100000000000001" customHeight="1" thickBot="1" x14ac:dyDescent="0.25">
      <c r="B105" s="4" t="s">
        <v>40</v>
      </c>
      <c r="C105" s="6">
        <v>0.82212581344902391</v>
      </c>
      <c r="D105" s="6">
        <v>0.79672897196261683</v>
      </c>
      <c r="E105" s="6">
        <f t="shared" si="8"/>
        <v>-3.0891672625946345E-2</v>
      </c>
    </row>
    <row r="111" spans="2:5" ht="42.75" customHeight="1" thickBot="1" x14ac:dyDescent="0.25">
      <c r="C111" s="8">
        <v>2024</v>
      </c>
      <c r="D111" s="8">
        <v>2025</v>
      </c>
      <c r="E111" s="8" t="s">
        <v>99</v>
      </c>
    </row>
    <row r="112" spans="2:5" ht="15" thickBot="1" x14ac:dyDescent="0.25">
      <c r="B112" s="4" t="s">
        <v>55</v>
      </c>
      <c r="C112" s="5">
        <v>1119</v>
      </c>
      <c r="D112" s="5">
        <v>876</v>
      </c>
      <c r="E112" s="6">
        <f>IF(C112&gt;0,(D112-C112)/C112,"-")</f>
        <v>-0.21715817694369974</v>
      </c>
    </row>
    <row r="113" spans="2:14" ht="15" thickBot="1" x14ac:dyDescent="0.25">
      <c r="B113" s="4" t="s">
        <v>56</v>
      </c>
      <c r="C113" s="5">
        <v>798</v>
      </c>
      <c r="D113" s="5">
        <v>643</v>
      </c>
      <c r="E113" s="6">
        <f t="shared" ref="E113:E114" si="9">IF(C113&gt;0,(D113-C113)/C113,"-")</f>
        <v>-0.19423558897243107</v>
      </c>
    </row>
    <row r="114" spans="2:14" ht="15" thickBot="1" x14ac:dyDescent="0.25">
      <c r="B114" s="4" t="s">
        <v>57</v>
      </c>
      <c r="C114" s="5">
        <v>321</v>
      </c>
      <c r="D114" s="5">
        <v>233</v>
      </c>
      <c r="E114" s="6">
        <f t="shared" si="9"/>
        <v>-0.27414330218068533</v>
      </c>
    </row>
    <row r="126" spans="2:14" ht="26.25" customHeight="1" thickBot="1" x14ac:dyDescent="0.25">
      <c r="C126" s="27">
        <v>2024</v>
      </c>
      <c r="D126" s="28"/>
      <c r="E126" s="28"/>
      <c r="F126" s="29"/>
      <c r="G126" s="27">
        <v>2025</v>
      </c>
      <c r="H126" s="28"/>
      <c r="I126" s="28"/>
      <c r="J126" s="29"/>
      <c r="K126" s="30" t="s">
        <v>58</v>
      </c>
      <c r="L126" s="31"/>
      <c r="M126" s="31"/>
      <c r="N126" s="31"/>
    </row>
    <row r="127" spans="2:14" ht="29.25" customHeight="1" thickBot="1" x14ac:dyDescent="0.25">
      <c r="C127" s="11" t="s">
        <v>59</v>
      </c>
      <c r="D127" s="12" t="s">
        <v>60</v>
      </c>
      <c r="E127" s="12" t="s">
        <v>61</v>
      </c>
      <c r="F127" s="12" t="s">
        <v>62</v>
      </c>
      <c r="G127" s="11" t="s">
        <v>59</v>
      </c>
      <c r="H127" s="12" t="s">
        <v>60</v>
      </c>
      <c r="I127" s="12" t="s">
        <v>61</v>
      </c>
      <c r="J127" s="12" t="s">
        <v>62</v>
      </c>
      <c r="K127" s="11" t="s">
        <v>59</v>
      </c>
      <c r="L127" s="12" t="s">
        <v>60</v>
      </c>
      <c r="M127" s="12" t="s">
        <v>61</v>
      </c>
      <c r="N127" s="12" t="s">
        <v>62</v>
      </c>
    </row>
    <row r="128" spans="2:14" ht="15" thickBot="1" x14ac:dyDescent="0.25">
      <c r="B128" s="4" t="s">
        <v>63</v>
      </c>
      <c r="C128" s="10">
        <v>4</v>
      </c>
      <c r="D128" s="10">
        <v>0</v>
      </c>
      <c r="E128" s="10">
        <v>1</v>
      </c>
      <c r="F128" s="10">
        <v>5</v>
      </c>
      <c r="G128" s="10">
        <v>8</v>
      </c>
      <c r="H128" s="10">
        <v>5</v>
      </c>
      <c r="I128" s="10">
        <v>1</v>
      </c>
      <c r="J128" s="10">
        <v>14</v>
      </c>
      <c r="K128" s="6">
        <f>IF(C128=0,"-",(G128-C128)/C128)</f>
        <v>1</v>
      </c>
      <c r="L128" s="6" t="str">
        <f t="shared" ref="L128:N133" si="10">IF(D128=0,"-",(H128-D128)/D128)</f>
        <v>-</v>
      </c>
      <c r="M128" s="6">
        <f t="shared" si="10"/>
        <v>0</v>
      </c>
      <c r="N128" s="6">
        <f t="shared" si="10"/>
        <v>1.8</v>
      </c>
    </row>
    <row r="129" spans="2:14" ht="15" thickBot="1" x14ac:dyDescent="0.25">
      <c r="B129" s="4" t="s">
        <v>64</v>
      </c>
      <c r="C129" s="10">
        <v>1</v>
      </c>
      <c r="D129" s="10">
        <v>0</v>
      </c>
      <c r="E129" s="10">
        <v>0</v>
      </c>
      <c r="F129" s="10">
        <v>1</v>
      </c>
      <c r="G129" s="10">
        <v>1</v>
      </c>
      <c r="H129" s="10">
        <v>0</v>
      </c>
      <c r="I129" s="10">
        <v>0</v>
      </c>
      <c r="J129" s="10">
        <v>1</v>
      </c>
      <c r="K129" s="6">
        <f t="shared" ref="K129:K133" si="11">IF(C129=0,"-",(G129-C129)/C129)</f>
        <v>0</v>
      </c>
      <c r="L129" s="6" t="str">
        <f t="shared" si="10"/>
        <v>-</v>
      </c>
      <c r="M129" s="6" t="str">
        <f t="shared" si="10"/>
        <v>-</v>
      </c>
      <c r="N129" s="6">
        <f t="shared" si="10"/>
        <v>0</v>
      </c>
    </row>
    <row r="130" spans="2:14" ht="15" thickBot="1" x14ac:dyDescent="0.25">
      <c r="B130" s="4" t="s">
        <v>65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6" t="str">
        <f t="shared" si="11"/>
        <v>-</v>
      </c>
      <c r="L130" s="6" t="str">
        <f t="shared" si="10"/>
        <v>-</v>
      </c>
      <c r="M130" s="6" t="str">
        <f t="shared" si="10"/>
        <v>-</v>
      </c>
      <c r="N130" s="6" t="str">
        <f t="shared" si="10"/>
        <v>-</v>
      </c>
    </row>
    <row r="131" spans="2:14" ht="15" thickBot="1" x14ac:dyDescent="0.25">
      <c r="B131" s="7" t="s">
        <v>66</v>
      </c>
      <c r="C131" s="10">
        <v>1</v>
      </c>
      <c r="D131" s="10">
        <v>0</v>
      </c>
      <c r="E131" s="10">
        <v>0</v>
      </c>
      <c r="F131" s="10">
        <v>1</v>
      </c>
      <c r="G131" s="10">
        <v>3</v>
      </c>
      <c r="H131" s="10">
        <v>0</v>
      </c>
      <c r="I131" s="10">
        <v>0</v>
      </c>
      <c r="J131" s="10">
        <v>3</v>
      </c>
      <c r="K131" s="6">
        <f t="shared" si="11"/>
        <v>2</v>
      </c>
      <c r="L131" s="6" t="str">
        <f t="shared" si="10"/>
        <v>-</v>
      </c>
      <c r="M131" s="6" t="str">
        <f t="shared" si="10"/>
        <v>-</v>
      </c>
      <c r="N131" s="6">
        <f t="shared" si="10"/>
        <v>2</v>
      </c>
    </row>
    <row r="132" spans="2:14" ht="15" thickBot="1" x14ac:dyDescent="0.25">
      <c r="B132" s="4" t="s">
        <v>67</v>
      </c>
      <c r="C132" s="10">
        <v>1</v>
      </c>
      <c r="D132" s="10">
        <v>0</v>
      </c>
      <c r="E132" s="10">
        <v>0</v>
      </c>
      <c r="F132" s="10">
        <v>1</v>
      </c>
      <c r="G132" s="10">
        <v>2</v>
      </c>
      <c r="H132" s="10">
        <v>0</v>
      </c>
      <c r="I132" s="10">
        <v>0</v>
      </c>
      <c r="J132" s="10">
        <v>2</v>
      </c>
      <c r="K132" s="6">
        <f t="shared" si="11"/>
        <v>1</v>
      </c>
      <c r="L132" s="6" t="str">
        <f t="shared" si="10"/>
        <v>-</v>
      </c>
      <c r="M132" s="6" t="str">
        <f t="shared" si="10"/>
        <v>-</v>
      </c>
      <c r="N132" s="6">
        <f t="shared" si="10"/>
        <v>1</v>
      </c>
    </row>
    <row r="133" spans="2:14" ht="15" thickBot="1" x14ac:dyDescent="0.25">
      <c r="B133" s="4" t="s">
        <v>68</v>
      </c>
      <c r="C133" s="10">
        <v>7</v>
      </c>
      <c r="D133" s="10">
        <v>0</v>
      </c>
      <c r="E133" s="10">
        <v>1</v>
      </c>
      <c r="F133" s="10">
        <v>8</v>
      </c>
      <c r="G133" s="10">
        <v>14</v>
      </c>
      <c r="H133" s="10">
        <v>5</v>
      </c>
      <c r="I133" s="10">
        <v>1</v>
      </c>
      <c r="J133" s="10">
        <v>20</v>
      </c>
      <c r="K133" s="6">
        <f t="shared" si="11"/>
        <v>1</v>
      </c>
      <c r="L133" s="6" t="str">
        <f t="shared" si="10"/>
        <v>-</v>
      </c>
      <c r="M133" s="6">
        <f t="shared" si="10"/>
        <v>0</v>
      </c>
      <c r="N133" s="6">
        <f t="shared" si="10"/>
        <v>1.5</v>
      </c>
    </row>
    <row r="134" spans="2:14" ht="15" thickBot="1" x14ac:dyDescent="0.25">
      <c r="B134" s="4" t="s">
        <v>36</v>
      </c>
      <c r="C134" s="6">
        <f>IF(C128=0,"-",C128/(C128+C129))</f>
        <v>0.8</v>
      </c>
      <c r="D134" s="6" t="str">
        <f>IF(D128=0,"-",D128/(D128+D129))</f>
        <v>-</v>
      </c>
      <c r="E134" s="6">
        <f t="shared" ref="E134:J134" si="12">IF(E128=0,"-",E128/(E128+E129))</f>
        <v>1</v>
      </c>
      <c r="F134" s="6">
        <f t="shared" si="12"/>
        <v>0.83333333333333337</v>
      </c>
      <c r="G134" s="6">
        <f t="shared" si="12"/>
        <v>0.88888888888888884</v>
      </c>
      <c r="H134" s="6">
        <f t="shared" si="12"/>
        <v>1</v>
      </c>
      <c r="I134" s="6">
        <f t="shared" si="12"/>
        <v>1</v>
      </c>
      <c r="J134" s="6">
        <f t="shared" si="12"/>
        <v>0.93333333333333335</v>
      </c>
      <c r="K134" s="6">
        <f>IF(OR(C134="-",G134="-"),"-",(G134-C134)/C134)</f>
        <v>0.11111111111111099</v>
      </c>
      <c r="L134" s="6" t="str">
        <f t="shared" ref="L134:N135" si="13">IF(OR(D134="-",H134="-"),"-",(H134-D134)/D134)</f>
        <v>-</v>
      </c>
      <c r="M134" s="6">
        <f t="shared" si="13"/>
        <v>0</v>
      </c>
      <c r="N134" s="6">
        <f t="shared" si="13"/>
        <v>0.11999999999999997</v>
      </c>
    </row>
    <row r="135" spans="2:14" ht="15" thickBot="1" x14ac:dyDescent="0.25">
      <c r="B135" s="4" t="s">
        <v>37</v>
      </c>
      <c r="C135" s="6">
        <f>IF(C131=0,"-",C131/(C130+C131))</f>
        <v>1</v>
      </c>
      <c r="D135" s="6" t="str">
        <f t="shared" ref="D135:J135" si="14">IF(D131=0,"-",D131/(D130+D131))</f>
        <v>-</v>
      </c>
      <c r="E135" s="6" t="str">
        <f t="shared" si="14"/>
        <v>-</v>
      </c>
      <c r="F135" s="6">
        <f t="shared" si="14"/>
        <v>1</v>
      </c>
      <c r="G135" s="6">
        <f t="shared" si="14"/>
        <v>1</v>
      </c>
      <c r="H135" s="6" t="str">
        <f t="shared" si="14"/>
        <v>-</v>
      </c>
      <c r="I135" s="6" t="str">
        <f t="shared" si="14"/>
        <v>-</v>
      </c>
      <c r="J135" s="6">
        <f t="shared" si="14"/>
        <v>1</v>
      </c>
      <c r="K135" s="6">
        <f>IF(OR(C135="-",G135="-"),"-",(G135-C135)/C135)</f>
        <v>0</v>
      </c>
      <c r="L135" s="6" t="str">
        <f t="shared" si="13"/>
        <v>-</v>
      </c>
      <c r="M135" s="6" t="str">
        <f t="shared" si="13"/>
        <v>-</v>
      </c>
      <c r="N135" s="6">
        <f t="shared" si="13"/>
        <v>0</v>
      </c>
    </row>
    <row r="136" spans="2:14" x14ac:dyDescent="0.2">
      <c r="C136" s="13"/>
    </row>
    <row r="137" spans="2:14" x14ac:dyDescent="0.2">
      <c r="C137" s="13"/>
      <c r="M137" s="14"/>
    </row>
    <row r="138" spans="2:14" x14ac:dyDescent="0.2">
      <c r="C138" s="13"/>
    </row>
    <row r="141" spans="2:14" ht="29.25" customHeight="1" thickBot="1" x14ac:dyDescent="0.25">
      <c r="C141" s="27">
        <v>2024</v>
      </c>
      <c r="D141" s="28"/>
      <c r="E141" s="28"/>
      <c r="F141" s="29"/>
      <c r="G141" s="27">
        <v>2025</v>
      </c>
      <c r="H141" s="28"/>
      <c r="I141" s="28"/>
      <c r="J141" s="29"/>
      <c r="K141" s="30" t="s">
        <v>58</v>
      </c>
      <c r="L141" s="31"/>
      <c r="M141" s="31"/>
      <c r="N141" s="31"/>
    </row>
    <row r="142" spans="2:14" ht="57.75" customHeight="1" thickBot="1" x14ac:dyDescent="0.25">
      <c r="C142" s="12" t="s">
        <v>60</v>
      </c>
      <c r="D142" s="12" t="s">
        <v>70</v>
      </c>
      <c r="E142" s="12" t="s">
        <v>69</v>
      </c>
      <c r="F142" s="12" t="s">
        <v>62</v>
      </c>
      <c r="G142" s="12" t="s">
        <v>60</v>
      </c>
      <c r="H142" s="12" t="s">
        <v>70</v>
      </c>
      <c r="I142" s="12" t="s">
        <v>69</v>
      </c>
      <c r="J142" s="12" t="s">
        <v>62</v>
      </c>
      <c r="K142" s="12" t="s">
        <v>60</v>
      </c>
      <c r="L142" s="12" t="s">
        <v>70</v>
      </c>
      <c r="M142" s="12" t="s">
        <v>69</v>
      </c>
      <c r="N142" s="12" t="s">
        <v>62</v>
      </c>
    </row>
    <row r="143" spans="2:14" ht="15" thickBot="1" x14ac:dyDescent="0.25">
      <c r="B143" s="4" t="s">
        <v>71</v>
      </c>
      <c r="C143" s="10">
        <v>12</v>
      </c>
      <c r="D143" s="10">
        <v>0</v>
      </c>
      <c r="E143" s="10">
        <v>6</v>
      </c>
      <c r="F143" s="10">
        <v>18</v>
      </c>
      <c r="G143" s="10">
        <v>16</v>
      </c>
      <c r="H143" s="10">
        <v>0</v>
      </c>
      <c r="I143" s="10">
        <v>5</v>
      </c>
      <c r="J143" s="10">
        <v>21</v>
      </c>
      <c r="K143" s="6">
        <f>IF(C143=0,"-",(G143-C143)/C143)</f>
        <v>0.33333333333333331</v>
      </c>
      <c r="L143" s="6" t="str">
        <f t="shared" ref="L143:N147" si="15">IF(D143=0,"-",(H143-D143)/D143)</f>
        <v>-</v>
      </c>
      <c r="M143" s="6">
        <f t="shared" si="15"/>
        <v>-0.16666666666666666</v>
      </c>
      <c r="N143" s="6">
        <f t="shared" si="15"/>
        <v>0.16666666666666666</v>
      </c>
    </row>
    <row r="144" spans="2:14" ht="15" thickBot="1" x14ac:dyDescent="0.25">
      <c r="B144" s="4" t="s">
        <v>72</v>
      </c>
      <c r="C144" s="10">
        <v>0</v>
      </c>
      <c r="D144" s="10">
        <v>0</v>
      </c>
      <c r="E144" s="10">
        <v>1</v>
      </c>
      <c r="F144" s="10">
        <v>1</v>
      </c>
      <c r="G144" s="10">
        <v>0</v>
      </c>
      <c r="H144" s="10">
        <v>0</v>
      </c>
      <c r="I144" s="10">
        <v>0</v>
      </c>
      <c r="J144" s="10">
        <v>0</v>
      </c>
      <c r="K144" s="6" t="str">
        <f t="shared" ref="K144:K147" si="16">IF(C144=0,"-",(G144-C144)/C144)</f>
        <v>-</v>
      </c>
      <c r="L144" s="6" t="str">
        <f t="shared" si="15"/>
        <v>-</v>
      </c>
      <c r="M144" s="6">
        <f t="shared" si="15"/>
        <v>-1</v>
      </c>
      <c r="N144" s="6">
        <f t="shared" si="15"/>
        <v>-1</v>
      </c>
    </row>
    <row r="145" spans="2:14" ht="15" thickBot="1" x14ac:dyDescent="0.25">
      <c r="B145" s="4" t="s">
        <v>73</v>
      </c>
      <c r="C145" s="10">
        <v>69</v>
      </c>
      <c r="D145" s="10">
        <v>0</v>
      </c>
      <c r="E145" s="10">
        <v>7</v>
      </c>
      <c r="F145" s="10">
        <v>76</v>
      </c>
      <c r="G145" s="10">
        <v>39</v>
      </c>
      <c r="H145" s="10">
        <v>0</v>
      </c>
      <c r="I145" s="10">
        <v>5</v>
      </c>
      <c r="J145" s="10">
        <v>44</v>
      </c>
      <c r="K145" s="6">
        <f t="shared" si="16"/>
        <v>-0.43478260869565216</v>
      </c>
      <c r="L145" s="6" t="str">
        <f t="shared" si="15"/>
        <v>-</v>
      </c>
      <c r="M145" s="6">
        <f t="shared" si="15"/>
        <v>-0.2857142857142857</v>
      </c>
      <c r="N145" s="6">
        <f t="shared" si="15"/>
        <v>-0.42105263157894735</v>
      </c>
    </row>
    <row r="146" spans="2:14" ht="15" thickBot="1" x14ac:dyDescent="0.25">
      <c r="B146" s="4" t="s">
        <v>74</v>
      </c>
      <c r="C146" s="10">
        <v>13</v>
      </c>
      <c r="D146" s="10">
        <v>0</v>
      </c>
      <c r="E146" s="10">
        <v>6</v>
      </c>
      <c r="F146" s="10">
        <v>19</v>
      </c>
      <c r="G146" s="10">
        <v>45</v>
      </c>
      <c r="H146" s="10">
        <v>0</v>
      </c>
      <c r="I146" s="10">
        <v>7</v>
      </c>
      <c r="J146" s="10">
        <v>52</v>
      </c>
      <c r="K146" s="6">
        <f t="shared" si="16"/>
        <v>2.4615384615384617</v>
      </c>
      <c r="L146" s="6" t="str">
        <f t="shared" si="15"/>
        <v>-</v>
      </c>
      <c r="M146" s="6">
        <f t="shared" si="15"/>
        <v>0.16666666666666666</v>
      </c>
      <c r="N146" s="6">
        <f t="shared" si="15"/>
        <v>1.736842105263158</v>
      </c>
    </row>
    <row r="147" spans="2:14" ht="15" thickBot="1" x14ac:dyDescent="0.25">
      <c r="B147" s="4" t="s">
        <v>75</v>
      </c>
      <c r="C147" s="10">
        <v>1</v>
      </c>
      <c r="D147" s="10">
        <v>0</v>
      </c>
      <c r="E147" s="10">
        <v>0</v>
      </c>
      <c r="F147" s="10">
        <v>1</v>
      </c>
      <c r="G147" s="10">
        <v>1</v>
      </c>
      <c r="H147" s="10">
        <v>0</v>
      </c>
      <c r="I147" s="10">
        <v>0</v>
      </c>
      <c r="J147" s="10">
        <v>1</v>
      </c>
      <c r="K147" s="6">
        <f t="shared" si="16"/>
        <v>0</v>
      </c>
      <c r="L147" s="6" t="str">
        <f t="shared" si="15"/>
        <v>-</v>
      </c>
      <c r="M147" s="6" t="str">
        <f t="shared" si="15"/>
        <v>-</v>
      </c>
      <c r="N147" s="6">
        <f t="shared" si="15"/>
        <v>0</v>
      </c>
    </row>
    <row r="148" spans="2:14" ht="15" thickBot="1" x14ac:dyDescent="0.25">
      <c r="B148" s="7" t="s">
        <v>68</v>
      </c>
      <c r="C148" s="10">
        <v>95</v>
      </c>
      <c r="D148" s="10">
        <v>0</v>
      </c>
      <c r="E148" s="10">
        <v>20</v>
      </c>
      <c r="F148" s="10">
        <v>115</v>
      </c>
      <c r="G148" s="10">
        <v>101</v>
      </c>
      <c r="H148" s="10">
        <v>0</v>
      </c>
      <c r="I148" s="10">
        <v>17</v>
      </c>
      <c r="J148" s="10">
        <v>118</v>
      </c>
      <c r="K148" s="6">
        <f t="shared" ref="K148" si="17">IF(C148=0,"-",(G148-C148)/C148)</f>
        <v>6.3157894736842107E-2</v>
      </c>
      <c r="L148" s="6" t="str">
        <f t="shared" ref="L148" si="18">IF(D148=0,"-",(H148-D148)/D148)</f>
        <v>-</v>
      </c>
      <c r="M148" s="6">
        <f t="shared" ref="M148" si="19">IF(E148=0,"-",(I148-E148)/E148)</f>
        <v>-0.15</v>
      </c>
      <c r="N148" s="6">
        <f t="shared" ref="N148" si="20">IF(F148=0,"-",(J148-F148)/F148)</f>
        <v>2.6086956521739129E-2</v>
      </c>
    </row>
    <row r="149" spans="2:14" ht="29.25" thickBot="1" x14ac:dyDescent="0.25">
      <c r="B149" s="7" t="s">
        <v>76</v>
      </c>
      <c r="C149" s="6">
        <f t="shared" ref="C149:J150" si="21">IF(C143=0,"-",(C143/(C143+C145)))</f>
        <v>0.14814814814814814</v>
      </c>
      <c r="D149" s="6" t="str">
        <f t="shared" si="21"/>
        <v>-</v>
      </c>
      <c r="E149" s="6">
        <f t="shared" si="21"/>
        <v>0.46153846153846156</v>
      </c>
      <c r="F149" s="6">
        <f t="shared" si="21"/>
        <v>0.19148936170212766</v>
      </c>
      <c r="G149" s="6">
        <f t="shared" si="21"/>
        <v>0.29090909090909089</v>
      </c>
      <c r="H149" s="6" t="str">
        <f t="shared" si="21"/>
        <v>-</v>
      </c>
      <c r="I149" s="6">
        <f t="shared" si="21"/>
        <v>0.5</v>
      </c>
      <c r="J149" s="6">
        <f t="shared" si="21"/>
        <v>0.32307692307692309</v>
      </c>
      <c r="K149" s="6">
        <f>IF(OR(C149="-",G149="-"),"-",(G149-C149)/C149)</f>
        <v>0.96363636363636362</v>
      </c>
      <c r="L149" s="6" t="str">
        <f t="shared" ref="L149:N150" si="22">IF(OR(D149="-",H149="-"),"-",(H149-D149)/D149)</f>
        <v>-</v>
      </c>
      <c r="M149" s="6">
        <f t="shared" si="22"/>
        <v>8.3333333333333273E-2</v>
      </c>
      <c r="N149" s="6">
        <f t="shared" si="22"/>
        <v>0.68717948717948729</v>
      </c>
    </row>
    <row r="150" spans="2:14" ht="29.25" thickBot="1" x14ac:dyDescent="0.25">
      <c r="B150" s="7" t="s">
        <v>77</v>
      </c>
      <c r="C150" s="6" t="str">
        <f t="shared" si="21"/>
        <v>-</v>
      </c>
      <c r="D150" s="6" t="str">
        <f t="shared" si="21"/>
        <v>-</v>
      </c>
      <c r="E150" s="6">
        <f t="shared" si="21"/>
        <v>0.14285714285714285</v>
      </c>
      <c r="F150" s="6">
        <f t="shared" si="21"/>
        <v>0.05</v>
      </c>
      <c r="G150" s="6" t="str">
        <f t="shared" si="21"/>
        <v>-</v>
      </c>
      <c r="H150" s="6" t="str">
        <f t="shared" si="21"/>
        <v>-</v>
      </c>
      <c r="I150" s="6" t="str">
        <f t="shared" si="21"/>
        <v>-</v>
      </c>
      <c r="J150" s="6" t="str">
        <f t="shared" si="21"/>
        <v>-</v>
      </c>
      <c r="K150" s="6" t="str">
        <f>IF(OR(C150="-",G150="-"),"-",(G150-C150)/C150)</f>
        <v>-</v>
      </c>
      <c r="L150" s="6" t="str">
        <f t="shared" si="22"/>
        <v>-</v>
      </c>
      <c r="M150" s="6" t="str">
        <f t="shared" si="22"/>
        <v>-</v>
      </c>
      <c r="N150" s="6" t="str">
        <f t="shared" si="22"/>
        <v>-</v>
      </c>
    </row>
    <row r="153" spans="2:14" ht="14.25" x14ac:dyDescent="0.2">
      <c r="B153" s="7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</row>
    <row r="154" spans="2:14" ht="14.25" x14ac:dyDescent="0.2">
      <c r="B154" s="7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</row>
    <row r="155" spans="2:14" ht="14.25" x14ac:dyDescent="0.2">
      <c r="B155" s="7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</row>
    <row r="156" spans="2:14" ht="29.25" customHeight="1" thickBot="1" x14ac:dyDescent="0.25">
      <c r="B156" s="7"/>
      <c r="C156" s="8">
        <v>2024</v>
      </c>
      <c r="D156" s="8">
        <v>2025</v>
      </c>
      <c r="E156" s="8" t="s">
        <v>99</v>
      </c>
    </row>
    <row r="157" spans="2:14" ht="15" thickBot="1" x14ac:dyDescent="0.25">
      <c r="B157" s="4" t="s">
        <v>94</v>
      </c>
      <c r="C157" s="19">
        <v>82</v>
      </c>
      <c r="D157" s="19">
        <v>84</v>
      </c>
      <c r="E157" s="18">
        <f>IF(C157=0,"-",(D157-C157)/C157)</f>
        <v>2.4390243902439025E-2</v>
      </c>
      <c r="F157" s="18"/>
      <c r="G157" s="18"/>
      <c r="H157" s="18"/>
      <c r="I157" s="18"/>
      <c r="J157" s="18"/>
      <c r="K157" s="18"/>
      <c r="L157" s="18"/>
      <c r="M157" s="18"/>
      <c r="N157" s="18"/>
    </row>
    <row r="158" spans="2:14" ht="15" thickBot="1" x14ac:dyDescent="0.25">
      <c r="B158" s="4" t="s">
        <v>95</v>
      </c>
      <c r="C158" s="19">
        <v>12</v>
      </c>
      <c r="D158" s="19">
        <v>16</v>
      </c>
      <c r="E158" s="18">
        <f t="shared" ref="E158:E159" si="23">IF(C158=0,"-",(D158-C158)/C158)</f>
        <v>0.33333333333333331</v>
      </c>
      <c r="F158" s="18"/>
      <c r="G158" s="18"/>
      <c r="H158" s="18"/>
      <c r="I158" s="18"/>
      <c r="J158" s="18"/>
      <c r="K158" s="18"/>
      <c r="L158" s="18"/>
      <c r="M158" s="18"/>
      <c r="N158" s="18"/>
    </row>
    <row r="159" spans="2:14" ht="15" thickBot="1" x14ac:dyDescent="0.25">
      <c r="B159" s="4" t="s">
        <v>96</v>
      </c>
      <c r="C159" s="19">
        <v>1</v>
      </c>
      <c r="D159" s="19">
        <v>1</v>
      </c>
      <c r="E159" s="18">
        <f t="shared" si="23"/>
        <v>0</v>
      </c>
      <c r="F159" s="18"/>
      <c r="G159" s="18"/>
      <c r="H159" s="18"/>
      <c r="I159" s="18"/>
      <c r="J159" s="18"/>
      <c r="K159" s="18"/>
      <c r="L159" s="18"/>
      <c r="M159" s="18"/>
      <c r="N159" s="18"/>
    </row>
    <row r="160" spans="2:14" ht="15" thickBot="1" x14ac:dyDescent="0.25">
      <c r="B160" s="4" t="s">
        <v>97</v>
      </c>
      <c r="C160" s="18">
        <f>IF(C157=0,"-",C157/(C157+C158+C159))</f>
        <v>0.86315789473684212</v>
      </c>
      <c r="D160" s="18">
        <f>IF(D157=0,"-",D157/(D157+D158+D159))</f>
        <v>0.83168316831683164</v>
      </c>
      <c r="E160" s="18">
        <f>IF(OR(C160="-",D160="-"),"-",(D160-C160)/C160)</f>
        <v>-3.6464622071963361E-2</v>
      </c>
      <c r="F160" s="18"/>
      <c r="G160" s="18"/>
      <c r="H160" s="18"/>
      <c r="I160" s="18"/>
      <c r="J160" s="18"/>
      <c r="K160" s="18"/>
      <c r="L160" s="18"/>
      <c r="M160" s="18"/>
      <c r="N160" s="18"/>
    </row>
    <row r="161" spans="2:14" ht="14.25" x14ac:dyDescent="0.2">
      <c r="B161" s="7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</row>
    <row r="162" spans="2:14" ht="14.25" x14ac:dyDescent="0.2">
      <c r="B162" s="7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</row>
    <row r="165" spans="2:14" ht="42.75" customHeight="1" thickBot="1" x14ac:dyDescent="0.25">
      <c r="C165" s="8">
        <v>2024</v>
      </c>
      <c r="D165" s="8">
        <v>2025</v>
      </c>
      <c r="E165" s="8" t="s">
        <v>99</v>
      </c>
    </row>
    <row r="166" spans="2:14" ht="20.100000000000001" customHeight="1" thickBot="1" x14ac:dyDescent="0.25">
      <c r="B166" s="4" t="s">
        <v>38</v>
      </c>
      <c r="C166" s="5">
        <v>6</v>
      </c>
      <c r="D166" s="5">
        <v>15</v>
      </c>
      <c r="E166" s="6">
        <f t="shared" ref="E166:E168" si="24">IF(C166=0,"-",(D166-C166)/C166)</f>
        <v>1.5</v>
      </c>
    </row>
    <row r="167" spans="2:14" ht="20.100000000000001" customHeight="1" thickBot="1" x14ac:dyDescent="0.25">
      <c r="B167" s="4" t="s">
        <v>41</v>
      </c>
      <c r="C167" s="5">
        <v>3</v>
      </c>
      <c r="D167" s="5">
        <v>7</v>
      </c>
      <c r="E167" s="6">
        <f t="shared" si="24"/>
        <v>1.3333333333333333</v>
      </c>
    </row>
    <row r="168" spans="2:14" ht="20.100000000000001" customHeight="1" thickBot="1" x14ac:dyDescent="0.25">
      <c r="B168" s="4" t="s">
        <v>42</v>
      </c>
      <c r="C168" s="5">
        <v>2</v>
      </c>
      <c r="D168" s="5">
        <v>7</v>
      </c>
      <c r="E168" s="6">
        <f t="shared" si="24"/>
        <v>2.5</v>
      </c>
    </row>
    <row r="169" spans="2:14" ht="20.100000000000001" customHeight="1" thickBot="1" x14ac:dyDescent="0.25">
      <c r="B169" s="4" t="s">
        <v>98</v>
      </c>
      <c r="C169" s="6">
        <f>IF(C166=0,"-",(C167+C168)/C166)</f>
        <v>0.83333333333333337</v>
      </c>
      <c r="D169" s="6">
        <f>IF(D166=0,"-",(D167+D168)/D166)</f>
        <v>0.93333333333333335</v>
      </c>
      <c r="E169" s="6">
        <f t="shared" ref="E169:E171" si="25">IF(OR(C169="-",D169="-"),"-",(D169-C169)/C169)</f>
        <v>0.11999999999999997</v>
      </c>
    </row>
    <row r="170" spans="2:14" ht="20.100000000000001" customHeight="1" thickBot="1" x14ac:dyDescent="0.25">
      <c r="B170" s="4" t="s">
        <v>39</v>
      </c>
      <c r="C170" s="6">
        <v>1</v>
      </c>
      <c r="D170" s="6">
        <v>0.875</v>
      </c>
      <c r="E170" s="6">
        <f t="shared" si="25"/>
        <v>-0.125</v>
      </c>
    </row>
    <row r="171" spans="2:14" ht="20.100000000000001" customHeight="1" thickBot="1" x14ac:dyDescent="0.25">
      <c r="B171" s="4" t="s">
        <v>40</v>
      </c>
      <c r="C171" s="6">
        <v>0.66666666666666663</v>
      </c>
      <c r="D171" s="6">
        <v>1</v>
      </c>
      <c r="E171" s="6">
        <f t="shared" si="25"/>
        <v>0.50000000000000011</v>
      </c>
    </row>
    <row r="177" spans="2:8" ht="42.75" customHeight="1" thickBot="1" x14ac:dyDescent="0.25">
      <c r="C177" s="8">
        <v>2024</v>
      </c>
      <c r="D177" s="8">
        <v>2025</v>
      </c>
      <c r="E177" s="8" t="s">
        <v>99</v>
      </c>
    </row>
    <row r="178" spans="2:8" ht="15" thickBot="1" x14ac:dyDescent="0.25">
      <c r="B178" s="15" t="s">
        <v>81</v>
      </c>
      <c r="C178" s="5">
        <v>6</v>
      </c>
      <c r="D178" s="5">
        <v>32</v>
      </c>
      <c r="E178" s="6">
        <f>IF(C178=0,"-",(D178-C178)/C178)</f>
        <v>4.333333333333333</v>
      </c>
      <c r="H178" s="13"/>
    </row>
    <row r="179" spans="2:8" ht="15" thickBot="1" x14ac:dyDescent="0.25">
      <c r="B179" s="4" t="s">
        <v>43</v>
      </c>
      <c r="C179" s="5">
        <v>4</v>
      </c>
      <c r="D179" s="5">
        <v>25</v>
      </c>
      <c r="E179" s="6">
        <f t="shared" ref="E179:E185" si="26">IF(C179=0,"-",(D179-C179)/C179)</f>
        <v>5.25</v>
      </c>
      <c r="H179" s="13"/>
    </row>
    <row r="180" spans="2:8" ht="15" thickBot="1" x14ac:dyDescent="0.25">
      <c r="B180" s="4" t="s">
        <v>47</v>
      </c>
      <c r="C180" s="5">
        <v>0</v>
      </c>
      <c r="D180" s="5">
        <v>7</v>
      </c>
      <c r="E180" s="6" t="str">
        <f t="shared" si="26"/>
        <v>-</v>
      </c>
      <c r="H180" s="13"/>
    </row>
    <row r="181" spans="2:8" ht="15" thickBot="1" x14ac:dyDescent="0.25">
      <c r="B181" s="4" t="s">
        <v>78</v>
      </c>
      <c r="C181" s="5">
        <v>2</v>
      </c>
      <c r="D181" s="5">
        <v>0</v>
      </c>
      <c r="E181" s="6">
        <f t="shared" si="26"/>
        <v>-1</v>
      </c>
      <c r="H181" s="13"/>
    </row>
    <row r="182" spans="2:8" ht="15" thickBot="1" x14ac:dyDescent="0.25">
      <c r="B182" s="15" t="s">
        <v>79</v>
      </c>
      <c r="C182" s="5">
        <v>113</v>
      </c>
      <c r="D182" s="5">
        <v>115</v>
      </c>
      <c r="E182" s="6">
        <f t="shared" si="26"/>
        <v>1.7699115044247787E-2</v>
      </c>
      <c r="H182" s="13"/>
    </row>
    <row r="183" spans="2:8" ht="15" thickBot="1" x14ac:dyDescent="0.25">
      <c r="B183" s="4" t="s">
        <v>47</v>
      </c>
      <c r="C183" s="5">
        <v>98</v>
      </c>
      <c r="D183" s="5">
        <v>97</v>
      </c>
      <c r="E183" s="6">
        <f t="shared" si="26"/>
        <v>-1.020408163265306E-2</v>
      </c>
      <c r="H183" s="13"/>
    </row>
    <row r="184" spans="2:8" ht="15" thickBot="1" x14ac:dyDescent="0.25">
      <c r="B184" s="4" t="s">
        <v>70</v>
      </c>
      <c r="C184" s="5">
        <v>0</v>
      </c>
      <c r="D184" s="5">
        <v>0</v>
      </c>
      <c r="E184" s="6" t="str">
        <f t="shared" si="26"/>
        <v>-</v>
      </c>
      <c r="H184" s="13"/>
    </row>
    <row r="185" spans="2:8" ht="15" thickBot="1" x14ac:dyDescent="0.25">
      <c r="B185" s="4" t="s">
        <v>80</v>
      </c>
      <c r="C185" s="5">
        <v>15</v>
      </c>
      <c r="D185" s="5">
        <v>18</v>
      </c>
      <c r="E185" s="6">
        <f t="shared" si="26"/>
        <v>0.2</v>
      </c>
      <c r="H185" s="13"/>
    </row>
    <row r="196" spans="2:5" ht="42.75" customHeight="1" thickBot="1" x14ac:dyDescent="0.25">
      <c r="C196" s="8">
        <v>2024</v>
      </c>
      <c r="D196" s="8">
        <v>2025</v>
      </c>
      <c r="E196" s="8" t="s">
        <v>99</v>
      </c>
    </row>
    <row r="197" spans="2:5" ht="15" thickBot="1" x14ac:dyDescent="0.25">
      <c r="B197" s="4" t="s">
        <v>82</v>
      </c>
      <c r="C197" s="5">
        <v>12</v>
      </c>
      <c r="D197" s="5">
        <v>8</v>
      </c>
      <c r="E197" s="6">
        <f t="shared" ref="E197:E200" si="27">IF(C197=0,"-",(D197-C197)/C197)</f>
        <v>-0.33333333333333331</v>
      </c>
    </row>
    <row r="198" spans="2:5" ht="15" thickBot="1" x14ac:dyDescent="0.25">
      <c r="B198" s="4" t="s">
        <v>83</v>
      </c>
      <c r="C198" s="5">
        <v>1</v>
      </c>
      <c r="D198" s="5">
        <v>1</v>
      </c>
      <c r="E198" s="6">
        <f t="shared" si="27"/>
        <v>0</v>
      </c>
    </row>
    <row r="199" spans="2:5" ht="15" thickBot="1" x14ac:dyDescent="0.25">
      <c r="B199" s="4" t="s">
        <v>84</v>
      </c>
      <c r="C199" s="5">
        <v>13</v>
      </c>
      <c r="D199" s="5">
        <v>9</v>
      </c>
      <c r="E199" s="6">
        <f t="shared" si="27"/>
        <v>-0.30769230769230771</v>
      </c>
    </row>
    <row r="200" spans="2:5" ht="15" thickBot="1" x14ac:dyDescent="0.25">
      <c r="B200" s="4" t="s">
        <v>85</v>
      </c>
      <c r="C200" s="5">
        <v>9</v>
      </c>
      <c r="D200" s="5">
        <v>8</v>
      </c>
      <c r="E200" s="6">
        <f t="shared" si="27"/>
        <v>-0.1111111111111111</v>
      </c>
    </row>
    <row r="206" spans="2:5" ht="42.75" customHeight="1" thickBot="1" x14ac:dyDescent="0.25">
      <c r="C206" s="8">
        <v>2024</v>
      </c>
      <c r="D206" s="8">
        <v>2025</v>
      </c>
      <c r="E206" s="8" t="s">
        <v>99</v>
      </c>
    </row>
    <row r="207" spans="2:5" ht="20.100000000000001" customHeight="1" thickBot="1" x14ac:dyDescent="0.25">
      <c r="B207" s="16" t="s">
        <v>88</v>
      </c>
      <c r="C207" s="5"/>
      <c r="D207" s="5"/>
      <c r="E207" s="6" t="str">
        <f t="shared" ref="E207:E210" si="28">IF(C207=0,"-",(D207-C207)/C207)</f>
        <v>-</v>
      </c>
    </row>
    <row r="208" spans="2:5" ht="20.100000000000001" customHeight="1" thickBot="1" x14ac:dyDescent="0.25">
      <c r="B208" s="17" t="s">
        <v>89</v>
      </c>
      <c r="C208" s="5">
        <v>12</v>
      </c>
      <c r="D208" s="5">
        <v>8</v>
      </c>
      <c r="E208" s="6">
        <f t="shared" si="28"/>
        <v>-0.33333333333333331</v>
      </c>
    </row>
    <row r="209" spans="2:5" ht="20.100000000000001" customHeight="1" thickBot="1" x14ac:dyDescent="0.25">
      <c r="B209" s="17" t="s">
        <v>86</v>
      </c>
      <c r="C209" s="5">
        <v>10</v>
      </c>
      <c r="D209" s="5">
        <v>7</v>
      </c>
      <c r="E209" s="6">
        <f t="shared" si="28"/>
        <v>-0.3</v>
      </c>
    </row>
    <row r="210" spans="2:5" ht="20.100000000000001" customHeight="1" thickBot="1" x14ac:dyDescent="0.25">
      <c r="B210" s="17" t="s">
        <v>87</v>
      </c>
      <c r="C210" s="5">
        <v>2</v>
      </c>
      <c r="D210" s="5">
        <v>1</v>
      </c>
      <c r="E210" s="6">
        <f t="shared" si="28"/>
        <v>-0.5</v>
      </c>
    </row>
    <row r="211" spans="2:5" ht="20.100000000000001" customHeight="1" thickBot="1" x14ac:dyDescent="0.25">
      <c r="B211" s="17" t="s">
        <v>90</v>
      </c>
      <c r="C211" s="5"/>
      <c r="D211" s="5"/>
      <c r="E211" s="6"/>
    </row>
    <row r="212" spans="2:5" ht="20.100000000000001" customHeight="1" thickBot="1" x14ac:dyDescent="0.25">
      <c r="B212" s="17" t="s">
        <v>89</v>
      </c>
      <c r="C212" s="5">
        <v>1</v>
      </c>
      <c r="D212" s="5">
        <v>1</v>
      </c>
      <c r="E212" s="6">
        <f>IF(C212=0,"-",(D212-C212)/C212)</f>
        <v>0</v>
      </c>
    </row>
    <row r="213" spans="2:5" ht="15" thickBot="1" x14ac:dyDescent="0.25">
      <c r="B213" s="17" t="s">
        <v>86</v>
      </c>
      <c r="C213" s="5">
        <v>1</v>
      </c>
      <c r="D213" s="5">
        <v>1</v>
      </c>
      <c r="E213" s="6">
        <f t="shared" ref="E213:E214" si="29">IF(C213=0,"-",(D213-C213)/C213)</f>
        <v>0</v>
      </c>
    </row>
    <row r="214" spans="2:5" ht="15" thickBot="1" x14ac:dyDescent="0.25">
      <c r="B214" s="17" t="s">
        <v>87</v>
      </c>
      <c r="C214" s="5">
        <v>0</v>
      </c>
      <c r="D214" s="5">
        <v>0</v>
      </c>
      <c r="E214" s="6" t="str">
        <f t="shared" si="29"/>
        <v>-</v>
      </c>
    </row>
    <row r="220" spans="2:5" ht="42.75" customHeight="1" thickBot="1" x14ac:dyDescent="0.25">
      <c r="C220" s="8">
        <v>2024</v>
      </c>
      <c r="D220" s="8">
        <v>2025</v>
      </c>
      <c r="E220" s="8" t="s">
        <v>99</v>
      </c>
    </row>
    <row r="221" spans="2:5" ht="15" thickBot="1" x14ac:dyDescent="0.25">
      <c r="B221" s="16" t="s">
        <v>91</v>
      </c>
      <c r="C221" s="5">
        <v>16</v>
      </c>
      <c r="D221" s="5">
        <v>18</v>
      </c>
      <c r="E221" s="6">
        <f t="shared" ref="E221:E223" si="30">IF(C221=0,"-",(D221-C221)/C221)</f>
        <v>0.125</v>
      </c>
    </row>
    <row r="222" spans="2:5" ht="15" thickBot="1" x14ac:dyDescent="0.25">
      <c r="B222" s="16" t="s">
        <v>92</v>
      </c>
      <c r="C222" s="5">
        <v>20</v>
      </c>
      <c r="D222" s="5">
        <v>12</v>
      </c>
      <c r="E222" s="6">
        <f t="shared" si="30"/>
        <v>-0.4</v>
      </c>
    </row>
    <row r="223" spans="2:5" ht="15" thickBot="1" x14ac:dyDescent="0.25">
      <c r="B223" s="16" t="s">
        <v>93</v>
      </c>
      <c r="C223" s="5">
        <v>4</v>
      </c>
      <c r="D223" s="5">
        <v>10</v>
      </c>
      <c r="E223" s="6">
        <f t="shared" si="30"/>
        <v>1.5</v>
      </c>
    </row>
    <row r="224" spans="2:5" ht="15" thickBot="1" x14ac:dyDescent="0.25">
      <c r="C224" s="5"/>
      <c r="D224" s="5"/>
      <c r="E224" s="6"/>
    </row>
    <row r="225" spans="3:5" ht="15" thickBot="1" x14ac:dyDescent="0.25">
      <c r="C225" s="5"/>
      <c r="D225" s="5"/>
      <c r="E225" s="6"/>
    </row>
    <row r="226" spans="3:5" ht="15" thickBot="1" x14ac:dyDescent="0.25">
      <c r="C226" s="5"/>
      <c r="D226" s="5"/>
      <c r="E226" s="6"/>
    </row>
    <row r="227" spans="3:5" ht="15" thickBot="1" x14ac:dyDescent="0.25">
      <c r="C227" s="5"/>
      <c r="D227" s="5"/>
      <c r="E227" s="6"/>
    </row>
    <row r="228" spans="3:5" ht="15" thickBot="1" x14ac:dyDescent="0.25">
      <c r="C228" s="5"/>
      <c r="D228" s="5"/>
      <c r="E228" s="6"/>
    </row>
  </sheetData>
  <mergeCells count="6">
    <mergeCell ref="C126:F126"/>
    <mergeCell ref="G126:J126"/>
    <mergeCell ref="K126:N126"/>
    <mergeCell ref="C141:F141"/>
    <mergeCell ref="G141:J141"/>
    <mergeCell ref="K141:N141"/>
  </mergeCells>
  <pageMargins left="0.70866141732283472" right="0.70866141732283472" top="0.74803149606299213" bottom="0.74803149606299213" header="0.31496062992125984" footer="0.31496062992125984"/>
  <pageSetup paperSize="9" scale="35" fitToWidth="2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28"/>
  <sheetViews>
    <sheetView workbookViewId="0"/>
  </sheetViews>
  <sheetFormatPr baseColWidth="10" defaultRowHeight="12.75" x14ac:dyDescent="0.2"/>
  <cols>
    <col min="2" max="2" width="56.875" bestFit="1" customWidth="1"/>
    <col min="3" max="4" width="12.5" customWidth="1"/>
    <col min="5" max="5" width="12.75" customWidth="1"/>
    <col min="6" max="6" width="8.75" bestFit="1" customWidth="1"/>
    <col min="7" max="7" width="11.625" customWidth="1"/>
    <col min="8" max="8" width="12.125" customWidth="1"/>
    <col min="9" max="9" width="12.75" customWidth="1"/>
    <col min="10" max="10" width="8.75" bestFit="1" customWidth="1"/>
    <col min="11" max="11" width="11.625" bestFit="1" customWidth="1"/>
    <col min="12" max="12" width="12" bestFit="1" customWidth="1"/>
    <col min="13" max="13" width="12.75" customWidth="1"/>
    <col min="14" max="14" width="9.625" bestFit="1" customWidth="1"/>
  </cols>
  <sheetData>
    <row r="1" spans="1:5" ht="15" thickBot="1" x14ac:dyDescent="0.25">
      <c r="A1" s="5"/>
      <c r="B1" s="5"/>
    </row>
    <row r="2" spans="1:5" ht="15" thickBot="1" x14ac:dyDescent="0.25">
      <c r="A2" s="5"/>
      <c r="B2" s="5"/>
    </row>
    <row r="3" spans="1:5" ht="15" thickBot="1" x14ac:dyDescent="0.25">
      <c r="A3" s="5"/>
      <c r="B3" s="5"/>
    </row>
    <row r="11" spans="1:5" ht="27" customHeight="1" x14ac:dyDescent="0.2">
      <c r="B11" s="20" t="str">
        <f>Portada!B9</f>
        <v>Año 2025</v>
      </c>
    </row>
    <row r="13" spans="1:5" ht="42.75" customHeight="1" thickBot="1" x14ac:dyDescent="0.25">
      <c r="C13" s="8">
        <v>2024</v>
      </c>
      <c r="D13" s="8">
        <v>2025</v>
      </c>
      <c r="E13" s="8" t="s">
        <v>99</v>
      </c>
    </row>
    <row r="14" spans="1:5" ht="20.100000000000001" customHeight="1" thickBot="1" x14ac:dyDescent="0.25">
      <c r="B14" s="4" t="s">
        <v>22</v>
      </c>
      <c r="C14" s="5">
        <v>3505</v>
      </c>
      <c r="D14" s="5">
        <v>3610</v>
      </c>
      <c r="E14" s="6">
        <f>IF(C14&gt;0,(D14-C14)/C14)</f>
        <v>2.9957203994293864E-2</v>
      </c>
    </row>
    <row r="15" spans="1:5" ht="20.100000000000001" customHeight="1" thickBot="1" x14ac:dyDescent="0.25">
      <c r="B15" s="4" t="s">
        <v>17</v>
      </c>
      <c r="C15" s="5">
        <v>3249</v>
      </c>
      <c r="D15" s="5">
        <v>3075</v>
      </c>
      <c r="E15" s="6">
        <f t="shared" ref="E15:E25" si="0">IF(C15&gt;0,(D15-C15)/C15)</f>
        <v>-5.3554939981532781E-2</v>
      </c>
    </row>
    <row r="16" spans="1:5" ht="20.100000000000001" customHeight="1" thickBot="1" x14ac:dyDescent="0.25">
      <c r="B16" s="4" t="s">
        <v>18</v>
      </c>
      <c r="C16" s="5">
        <v>2055</v>
      </c>
      <c r="D16" s="5">
        <v>2034</v>
      </c>
      <c r="E16" s="6">
        <f t="shared" si="0"/>
        <v>-1.0218978102189781E-2</v>
      </c>
    </row>
    <row r="17" spans="2:5" ht="20.100000000000001" customHeight="1" thickBot="1" x14ac:dyDescent="0.25">
      <c r="B17" s="4" t="s">
        <v>19</v>
      </c>
      <c r="C17" s="5">
        <v>1194</v>
      </c>
      <c r="D17" s="5">
        <v>1041</v>
      </c>
      <c r="E17" s="6">
        <f t="shared" si="0"/>
        <v>-0.12814070351758794</v>
      </c>
    </row>
    <row r="18" spans="2:5" ht="20.100000000000001" customHeight="1" thickBot="1" x14ac:dyDescent="0.25">
      <c r="B18" s="4" t="s">
        <v>100</v>
      </c>
      <c r="C18" s="5">
        <v>5</v>
      </c>
      <c r="D18" s="5">
        <v>33</v>
      </c>
      <c r="E18" s="6">
        <f>IF(C18=0,"-",(D18-C18)/C18)</f>
        <v>5.6</v>
      </c>
    </row>
    <row r="19" spans="2:5" ht="20.100000000000001" customHeight="1" thickBot="1" x14ac:dyDescent="0.25">
      <c r="B19" s="4" t="s">
        <v>101</v>
      </c>
      <c r="C19" s="5">
        <v>0</v>
      </c>
      <c r="D19" s="5">
        <v>6</v>
      </c>
      <c r="E19" s="6" t="str">
        <f>IF(C19=0,"-",(D19-C19)/C19)</f>
        <v>-</v>
      </c>
    </row>
    <row r="20" spans="2:5" ht="20.100000000000001" customHeight="1" thickBot="1" x14ac:dyDescent="0.25">
      <c r="B20" s="4" t="s">
        <v>20</v>
      </c>
      <c r="C20" s="6">
        <f>C17/C15</f>
        <v>0.36749769159741458</v>
      </c>
      <c r="D20" s="6">
        <f>D17/D15</f>
        <v>0.33853658536585368</v>
      </c>
      <c r="E20" s="6">
        <f t="shared" si="0"/>
        <v>-7.8806226253217218E-2</v>
      </c>
    </row>
    <row r="21" spans="2:5" ht="30" customHeight="1" thickBot="1" x14ac:dyDescent="0.25">
      <c r="B21" s="4" t="s">
        <v>23</v>
      </c>
      <c r="C21" s="5">
        <v>622</v>
      </c>
      <c r="D21" s="5">
        <v>561</v>
      </c>
      <c r="E21" s="6">
        <f t="shared" si="0"/>
        <v>-9.8070739549839234E-2</v>
      </c>
    </row>
    <row r="22" spans="2:5" ht="20.100000000000001" customHeight="1" thickBot="1" x14ac:dyDescent="0.25">
      <c r="B22" s="4" t="s">
        <v>24</v>
      </c>
      <c r="C22" s="5">
        <v>328</v>
      </c>
      <c r="D22" s="5">
        <v>360</v>
      </c>
      <c r="E22" s="6">
        <f t="shared" si="0"/>
        <v>9.7560975609756101E-2</v>
      </c>
    </row>
    <row r="23" spans="2:5" ht="20.100000000000001" customHeight="1" thickBot="1" x14ac:dyDescent="0.25">
      <c r="B23" s="4" t="s">
        <v>25</v>
      </c>
      <c r="C23" s="5">
        <v>294</v>
      </c>
      <c r="D23" s="5">
        <v>201</v>
      </c>
      <c r="E23" s="6">
        <f t="shared" si="0"/>
        <v>-0.31632653061224492</v>
      </c>
    </row>
    <row r="24" spans="2:5" ht="20.100000000000001" customHeight="1" thickBot="1" x14ac:dyDescent="0.25">
      <c r="B24" s="4" t="s">
        <v>21</v>
      </c>
      <c r="C24" s="6">
        <f>C23/C21</f>
        <v>0.47266881028938906</v>
      </c>
      <c r="D24" s="6">
        <f t="shared" ref="D24" si="1">D23/D21</f>
        <v>0.35828877005347592</v>
      </c>
      <c r="E24" s="6">
        <f t="shared" si="0"/>
        <v>-0.24198770417257814</v>
      </c>
    </row>
    <row r="25" spans="2:5" ht="20.100000000000001" customHeight="1" thickBot="1" x14ac:dyDescent="0.25">
      <c r="B25" s="7" t="s">
        <v>26</v>
      </c>
      <c r="C25" s="6">
        <v>0.61519992577458571</v>
      </c>
      <c r="D25" s="6">
        <v>0.57951403743189533</v>
      </c>
      <c r="E25" s="6">
        <f t="shared" si="0"/>
        <v>-5.8006977646752798E-2</v>
      </c>
    </row>
    <row r="33" spans="2:5" ht="42.75" customHeight="1" thickBot="1" x14ac:dyDescent="0.25">
      <c r="C33" s="8">
        <v>2024</v>
      </c>
      <c r="D33" s="8">
        <v>2025</v>
      </c>
      <c r="E33" s="8" t="s">
        <v>99</v>
      </c>
    </row>
    <row r="34" spans="2:5" ht="20.100000000000001" customHeight="1" thickBot="1" x14ac:dyDescent="0.25">
      <c r="B34" s="4" t="s">
        <v>27</v>
      </c>
      <c r="C34" s="5">
        <v>861</v>
      </c>
      <c r="D34" s="5">
        <v>781</v>
      </c>
      <c r="E34" s="6">
        <f>IF(C34&gt;0,(D34-C34)/C34,"-")</f>
        <v>-9.2915214866434379E-2</v>
      </c>
    </row>
    <row r="35" spans="2:5" ht="20.100000000000001" customHeight="1" thickBot="1" x14ac:dyDescent="0.25">
      <c r="B35" s="4" t="s">
        <v>29</v>
      </c>
      <c r="C35" s="5">
        <v>2</v>
      </c>
      <c r="D35" s="5">
        <v>0</v>
      </c>
      <c r="E35" s="6">
        <f t="shared" ref="E35:E37" si="2">IF(C35&gt;0,(D35-C35)/C35,"-")</f>
        <v>-1</v>
      </c>
    </row>
    <row r="36" spans="2:5" ht="20.100000000000001" customHeight="1" thickBot="1" x14ac:dyDescent="0.25">
      <c r="B36" s="4" t="s">
        <v>28</v>
      </c>
      <c r="C36" s="5">
        <v>639</v>
      </c>
      <c r="D36" s="5">
        <v>598</v>
      </c>
      <c r="E36" s="6">
        <f t="shared" si="2"/>
        <v>-6.416275430359937E-2</v>
      </c>
    </row>
    <row r="37" spans="2:5" ht="20.100000000000001" customHeight="1" thickBot="1" x14ac:dyDescent="0.25">
      <c r="B37" s="4" t="s">
        <v>30</v>
      </c>
      <c r="C37" s="5">
        <v>220</v>
      </c>
      <c r="D37" s="5">
        <v>183</v>
      </c>
      <c r="E37" s="6">
        <f t="shared" si="2"/>
        <v>-0.16818181818181818</v>
      </c>
    </row>
    <row r="43" spans="2:5" ht="42.75" customHeight="1" thickBot="1" x14ac:dyDescent="0.25">
      <c r="C43" s="8">
        <v>2024</v>
      </c>
      <c r="D43" s="8">
        <v>2025</v>
      </c>
      <c r="E43" s="8" t="s">
        <v>99</v>
      </c>
    </row>
    <row r="44" spans="2:5" ht="20.100000000000001" customHeight="1" thickBot="1" x14ac:dyDescent="0.25">
      <c r="B44" s="4" t="s">
        <v>33</v>
      </c>
      <c r="C44" s="5">
        <v>672</v>
      </c>
      <c r="D44" s="5">
        <v>601</v>
      </c>
      <c r="E44" s="6">
        <f>IF(C44&gt;0,(D44-C44)/C44,"-")</f>
        <v>-0.1056547619047619</v>
      </c>
    </row>
    <row r="45" spans="2:5" ht="20.100000000000001" customHeight="1" thickBot="1" x14ac:dyDescent="0.25">
      <c r="B45" s="4" t="s">
        <v>34</v>
      </c>
      <c r="C45" s="5">
        <v>24</v>
      </c>
      <c r="D45" s="5">
        <v>24</v>
      </c>
      <c r="E45" s="6">
        <f t="shared" ref="E45:E51" si="3">IF(C45&gt;0,(D45-C45)/C45,"-")</f>
        <v>0</v>
      </c>
    </row>
    <row r="46" spans="2:5" ht="20.100000000000001" customHeight="1" thickBot="1" x14ac:dyDescent="0.25">
      <c r="B46" s="4" t="s">
        <v>31</v>
      </c>
      <c r="C46" s="5">
        <v>22</v>
      </c>
      <c r="D46" s="5">
        <v>38</v>
      </c>
      <c r="E46" s="6">
        <f t="shared" si="3"/>
        <v>0.72727272727272729</v>
      </c>
    </row>
    <row r="47" spans="2:5" ht="20.100000000000001" customHeight="1" thickBot="1" x14ac:dyDescent="0.25">
      <c r="B47" s="4" t="s">
        <v>32</v>
      </c>
      <c r="C47" s="5">
        <v>1181</v>
      </c>
      <c r="D47" s="5">
        <v>1180</v>
      </c>
      <c r="E47" s="6">
        <f t="shared" si="3"/>
        <v>-8.4674005080440302E-4</v>
      </c>
    </row>
    <row r="48" spans="2:5" ht="20.100000000000001" customHeight="1" thickBot="1" x14ac:dyDescent="0.25">
      <c r="B48" s="4" t="s">
        <v>35</v>
      </c>
      <c r="C48" s="5">
        <v>740</v>
      </c>
      <c r="D48" s="5">
        <v>895</v>
      </c>
      <c r="E48" s="6">
        <f t="shared" si="3"/>
        <v>0.20945945945945946</v>
      </c>
    </row>
    <row r="49" spans="2:5" ht="20.100000000000001" customHeight="1" thickBot="1" x14ac:dyDescent="0.25">
      <c r="B49" s="4" t="s">
        <v>67</v>
      </c>
      <c r="C49" s="5">
        <v>376</v>
      </c>
      <c r="D49" s="5">
        <v>518</v>
      </c>
      <c r="E49" s="6">
        <f t="shared" si="3"/>
        <v>0.37765957446808512</v>
      </c>
    </row>
    <row r="50" spans="2:5" ht="20.100000000000001" customHeight="1" collapsed="1" thickBot="1" x14ac:dyDescent="0.25">
      <c r="B50" s="4" t="s">
        <v>36</v>
      </c>
      <c r="C50" s="6">
        <f>C44/(C44+C45)</f>
        <v>0.96551724137931039</v>
      </c>
      <c r="D50" s="6">
        <f>D44/(D44+D45)</f>
        <v>0.96160000000000001</v>
      </c>
      <c r="E50" s="6">
        <f t="shared" si="3"/>
        <v>-4.0571428571428902E-3</v>
      </c>
    </row>
    <row r="51" spans="2:5" ht="20.100000000000001" customHeight="1" thickBot="1" x14ac:dyDescent="0.25">
      <c r="B51" s="4" t="s">
        <v>37</v>
      </c>
      <c r="C51" s="6">
        <f>C47/(C46+C47)</f>
        <v>0.98171238570241059</v>
      </c>
      <c r="D51" s="6">
        <f t="shared" ref="D51" si="4">D47/(D46+D47)</f>
        <v>0.96880131362889987</v>
      </c>
      <c r="E51" s="6">
        <f t="shared" si="3"/>
        <v>-1.3151583153626925E-2</v>
      </c>
    </row>
    <row r="57" spans="2:5" ht="42.75" customHeight="1" thickBot="1" x14ac:dyDescent="0.25">
      <c r="C57" s="8">
        <v>2024</v>
      </c>
      <c r="D57" s="8">
        <v>2025</v>
      </c>
      <c r="E57" s="8" t="s">
        <v>99</v>
      </c>
    </row>
    <row r="58" spans="2:5" ht="20.100000000000001" customHeight="1" thickBot="1" x14ac:dyDescent="0.25">
      <c r="B58" s="4" t="s">
        <v>38</v>
      </c>
      <c r="C58" s="5">
        <v>702</v>
      </c>
      <c r="D58" s="5">
        <v>625</v>
      </c>
      <c r="E58" s="6">
        <f>IF(C58&gt;0,(D58-C58)/C58,"-")</f>
        <v>-0.10968660968660969</v>
      </c>
    </row>
    <row r="59" spans="2:5" ht="20.100000000000001" customHeight="1" thickBot="1" x14ac:dyDescent="0.25">
      <c r="B59" s="4" t="s">
        <v>41</v>
      </c>
      <c r="C59" s="5">
        <v>478</v>
      </c>
      <c r="D59" s="5">
        <v>441</v>
      </c>
      <c r="E59" s="6">
        <f t="shared" ref="E59:E63" si="5">IF(C59&gt;0,(D59-C59)/C59,"-")</f>
        <v>-7.7405857740585768E-2</v>
      </c>
    </row>
    <row r="60" spans="2:5" ht="20.100000000000001" customHeight="1" thickBot="1" x14ac:dyDescent="0.25">
      <c r="B60" s="4" t="s">
        <v>42</v>
      </c>
      <c r="C60" s="5">
        <v>197</v>
      </c>
      <c r="D60" s="5">
        <v>160</v>
      </c>
      <c r="E60" s="6">
        <f t="shared" si="5"/>
        <v>-0.18781725888324874</v>
      </c>
    </row>
    <row r="61" spans="2:5" ht="20.100000000000001" customHeight="1" collapsed="1" thickBot="1" x14ac:dyDescent="0.25">
      <c r="B61" s="4" t="s">
        <v>98</v>
      </c>
      <c r="C61" s="6">
        <f>(C59+C60)/C58</f>
        <v>0.96153846153846156</v>
      </c>
      <c r="D61" s="6">
        <f>(D59+D60)/D58</f>
        <v>0.96160000000000001</v>
      </c>
      <c r="E61" s="6">
        <f t="shared" si="5"/>
        <v>6.3999999999984073E-5</v>
      </c>
    </row>
    <row r="62" spans="2:5" ht="20.100000000000001" customHeight="1" thickBot="1" x14ac:dyDescent="0.25">
      <c r="B62" s="4" t="s">
        <v>39</v>
      </c>
      <c r="C62" s="6">
        <v>0.94841269841269837</v>
      </c>
      <c r="D62" s="6">
        <v>0.95248380129589638</v>
      </c>
      <c r="E62" s="6">
        <f t="shared" si="5"/>
        <v>4.2925436257987368E-3</v>
      </c>
    </row>
    <row r="63" spans="2:5" ht="20.100000000000001" customHeight="1" thickBot="1" x14ac:dyDescent="0.25">
      <c r="B63" s="4" t="s">
        <v>40</v>
      </c>
      <c r="C63" s="6">
        <v>0.99494949494949492</v>
      </c>
      <c r="D63" s="6">
        <v>0.98765432098765427</v>
      </c>
      <c r="E63" s="6">
        <f t="shared" si="5"/>
        <v>-7.3322053017484713E-3</v>
      </c>
    </row>
    <row r="64" spans="2:5" ht="15" thickBot="1" x14ac:dyDescent="0.25">
      <c r="E64" s="6"/>
    </row>
    <row r="69" spans="2:5" ht="42.75" customHeight="1" thickBot="1" x14ac:dyDescent="0.25">
      <c r="C69" s="8">
        <v>2024</v>
      </c>
      <c r="D69" s="8">
        <v>2025</v>
      </c>
      <c r="E69" s="8" t="s">
        <v>99</v>
      </c>
    </row>
    <row r="70" spans="2:5" ht="20.100000000000001" customHeight="1" thickBot="1" x14ac:dyDescent="0.25">
      <c r="B70" s="4" t="s">
        <v>44</v>
      </c>
      <c r="C70" s="5">
        <v>4228</v>
      </c>
      <c r="D70" s="5">
        <v>4363</v>
      </c>
      <c r="E70" s="6">
        <f>IF(C70&gt;0,(D70-C70)/C70,"-")</f>
        <v>3.1929990539262064E-2</v>
      </c>
    </row>
    <row r="71" spans="2:5" ht="20.100000000000001" customHeight="1" thickBot="1" x14ac:dyDescent="0.25">
      <c r="B71" s="4" t="s">
        <v>45</v>
      </c>
      <c r="C71" s="5">
        <v>1399</v>
      </c>
      <c r="D71" s="5">
        <v>1309</v>
      </c>
      <c r="E71" s="6">
        <f t="shared" ref="E71:E77" si="6">IF(C71&gt;0,(D71-C71)/C71,"-")</f>
        <v>-6.4331665475339528E-2</v>
      </c>
    </row>
    <row r="72" spans="2:5" ht="20.100000000000001" customHeight="1" thickBot="1" x14ac:dyDescent="0.25">
      <c r="B72" s="4" t="s">
        <v>43</v>
      </c>
      <c r="C72" s="5">
        <v>21</v>
      </c>
      <c r="D72" s="5">
        <v>17</v>
      </c>
      <c r="E72" s="6">
        <f t="shared" si="6"/>
        <v>-0.19047619047619047</v>
      </c>
    </row>
    <row r="73" spans="2:5" ht="20.100000000000001" customHeight="1" thickBot="1" x14ac:dyDescent="0.25">
      <c r="B73" s="4" t="s">
        <v>46</v>
      </c>
      <c r="C73" s="5">
        <v>1889</v>
      </c>
      <c r="D73" s="5">
        <v>2037</v>
      </c>
      <c r="E73" s="6">
        <f t="shared" si="6"/>
        <v>7.8348332451032288E-2</v>
      </c>
    </row>
    <row r="74" spans="2:5" ht="20.100000000000001" customHeight="1" thickBot="1" x14ac:dyDescent="0.25">
      <c r="B74" s="4" t="s">
        <v>47</v>
      </c>
      <c r="C74" s="5">
        <v>780</v>
      </c>
      <c r="D74" s="5">
        <v>907</v>
      </c>
      <c r="E74" s="6">
        <f t="shared" si="6"/>
        <v>0.16282051282051282</v>
      </c>
    </row>
    <row r="75" spans="2:5" ht="20.100000000000001" customHeight="1" thickBot="1" x14ac:dyDescent="0.25">
      <c r="B75" s="4" t="s">
        <v>48</v>
      </c>
      <c r="C75" s="5">
        <v>137</v>
      </c>
      <c r="D75" s="5">
        <v>93</v>
      </c>
      <c r="E75" s="6">
        <f t="shared" si="6"/>
        <v>-0.32116788321167883</v>
      </c>
    </row>
    <row r="76" spans="2:5" ht="20.100000000000001" customHeight="1" thickBot="1" x14ac:dyDescent="0.25">
      <c r="B76" s="4" t="s">
        <v>49</v>
      </c>
      <c r="C76" s="5">
        <v>0</v>
      </c>
      <c r="D76" s="5">
        <v>0</v>
      </c>
      <c r="E76" s="6" t="str">
        <f t="shared" si="6"/>
        <v>-</v>
      </c>
    </row>
    <row r="77" spans="2:5" ht="20.100000000000001" customHeight="1" thickBot="1" x14ac:dyDescent="0.25">
      <c r="B77" s="4" t="s">
        <v>50</v>
      </c>
      <c r="C77" s="5">
        <v>2</v>
      </c>
      <c r="D77" s="5">
        <v>0</v>
      </c>
      <c r="E77" s="6">
        <f t="shared" si="6"/>
        <v>-1</v>
      </c>
    </row>
    <row r="89" spans="2:5" ht="42.75" customHeight="1" thickBot="1" x14ac:dyDescent="0.25">
      <c r="C89" s="8">
        <v>2024</v>
      </c>
      <c r="D89" s="8">
        <v>2025</v>
      </c>
      <c r="E89" s="8" t="s">
        <v>99</v>
      </c>
    </row>
    <row r="90" spans="2:5" ht="29.25" thickBot="1" x14ac:dyDescent="0.25">
      <c r="B90" s="4" t="s">
        <v>51</v>
      </c>
      <c r="C90" s="5">
        <v>385</v>
      </c>
      <c r="D90" s="5">
        <v>413</v>
      </c>
      <c r="E90" s="6">
        <f>IF(C90&gt;0,(D90-C90)/C90,"-")</f>
        <v>7.2727272727272724E-2</v>
      </c>
    </row>
    <row r="91" spans="2:5" ht="29.25" thickBot="1" x14ac:dyDescent="0.25">
      <c r="B91" s="4" t="s">
        <v>52</v>
      </c>
      <c r="C91" s="5">
        <v>226</v>
      </c>
      <c r="D91" s="5">
        <v>224</v>
      </c>
      <c r="E91" s="6">
        <f t="shared" ref="E91:E93" si="7">IF(C91&gt;0,(D91-C91)/C91,"-")</f>
        <v>-8.8495575221238937E-3</v>
      </c>
    </row>
    <row r="92" spans="2:5" ht="29.25" customHeight="1" thickBot="1" x14ac:dyDescent="0.25">
      <c r="B92" s="4" t="s">
        <v>53</v>
      </c>
      <c r="C92" s="5">
        <v>160</v>
      </c>
      <c r="D92" s="5">
        <v>165</v>
      </c>
      <c r="E92" s="6">
        <f t="shared" si="7"/>
        <v>3.125E-2</v>
      </c>
    </row>
    <row r="93" spans="2:5" ht="29.25" customHeight="1" thickBot="1" x14ac:dyDescent="0.25">
      <c r="B93" s="4" t="s">
        <v>54</v>
      </c>
      <c r="C93" s="6">
        <f>(C90+C91)/(C90+C91+C92)</f>
        <v>0.79247730220492862</v>
      </c>
      <c r="D93" s="6">
        <f>(D90+D91)/(D90+D91+D92)</f>
        <v>0.79426433915211969</v>
      </c>
      <c r="E93" s="6">
        <f t="shared" si="7"/>
        <v>2.2550007958826728E-3</v>
      </c>
    </row>
    <row r="99" spans="2:5" ht="42.75" customHeight="1" thickBot="1" x14ac:dyDescent="0.25">
      <c r="C99" s="8">
        <v>2024</v>
      </c>
      <c r="D99" s="8">
        <v>2025</v>
      </c>
      <c r="E99" s="8" t="s">
        <v>99</v>
      </c>
    </row>
    <row r="100" spans="2:5" ht="20.100000000000001" customHeight="1" thickBot="1" x14ac:dyDescent="0.25">
      <c r="B100" s="4" t="s">
        <v>38</v>
      </c>
      <c r="C100" s="5">
        <v>774</v>
      </c>
      <c r="D100" s="5">
        <v>803</v>
      </c>
      <c r="E100" s="6">
        <f>IF(C100&gt;0,(D100-C100)/C100,"-")</f>
        <v>3.7467700258397935E-2</v>
      </c>
    </row>
    <row r="101" spans="2:5" ht="20.100000000000001" customHeight="1" thickBot="1" x14ac:dyDescent="0.25">
      <c r="B101" s="4" t="s">
        <v>41</v>
      </c>
      <c r="C101" s="5">
        <v>515</v>
      </c>
      <c r="D101" s="5">
        <v>555</v>
      </c>
      <c r="E101" s="6">
        <f t="shared" ref="E101:E105" si="8">IF(C101&gt;0,(D101-C101)/C101,"-")</f>
        <v>7.7669902912621352E-2</v>
      </c>
    </row>
    <row r="102" spans="2:5" ht="20.100000000000001" customHeight="1" thickBot="1" x14ac:dyDescent="0.25">
      <c r="B102" s="4" t="s">
        <v>42</v>
      </c>
      <c r="C102" s="5">
        <v>99</v>
      </c>
      <c r="D102" s="5">
        <v>82</v>
      </c>
      <c r="E102" s="6">
        <f t="shared" si="8"/>
        <v>-0.17171717171717171</v>
      </c>
    </row>
    <row r="103" spans="2:5" ht="20.100000000000001" customHeight="1" thickBot="1" x14ac:dyDescent="0.25">
      <c r="B103" s="4" t="s">
        <v>98</v>
      </c>
      <c r="C103" s="6">
        <f>(C101+C102)/C100</f>
        <v>0.79328165374677007</v>
      </c>
      <c r="D103" s="6">
        <f>(D101+D102)/D100</f>
        <v>0.79327521793275213</v>
      </c>
      <c r="E103" s="6">
        <f t="shared" si="8"/>
        <v>-8.112899104042433E-6</v>
      </c>
    </row>
    <row r="104" spans="2:5" ht="20.100000000000001" customHeight="1" thickBot="1" x14ac:dyDescent="0.25">
      <c r="B104" s="4" t="s">
        <v>39</v>
      </c>
      <c r="C104" s="6">
        <v>0.80343213728549145</v>
      </c>
      <c r="D104" s="6">
        <v>0.8197932053175776</v>
      </c>
      <c r="E104" s="6">
        <f t="shared" si="8"/>
        <v>2.0363970113722756E-2</v>
      </c>
    </row>
    <row r="105" spans="2:5" ht="20.100000000000001" customHeight="1" thickBot="1" x14ac:dyDescent="0.25">
      <c r="B105" s="4" t="s">
        <v>40</v>
      </c>
      <c r="C105" s="6">
        <v>0.74436090225563911</v>
      </c>
      <c r="D105" s="6">
        <v>0.65079365079365081</v>
      </c>
      <c r="E105" s="6">
        <f t="shared" si="8"/>
        <v>-0.12570145903479235</v>
      </c>
    </row>
    <row r="111" spans="2:5" ht="42.75" customHeight="1" thickBot="1" x14ac:dyDescent="0.25">
      <c r="C111" s="8">
        <v>2024</v>
      </c>
      <c r="D111" s="8">
        <v>2025</v>
      </c>
      <c r="E111" s="8" t="s">
        <v>99</v>
      </c>
    </row>
    <row r="112" spans="2:5" ht="15" thickBot="1" x14ac:dyDescent="0.25">
      <c r="B112" s="4" t="s">
        <v>55</v>
      </c>
      <c r="C112" s="5">
        <v>937</v>
      </c>
      <c r="D112" s="5">
        <v>880</v>
      </c>
      <c r="E112" s="6">
        <f>IF(C112&gt;0,(D112-C112)/C112,"-")</f>
        <v>-6.0832443970117396E-2</v>
      </c>
    </row>
    <row r="113" spans="2:14" ht="15" thickBot="1" x14ac:dyDescent="0.25">
      <c r="B113" s="4" t="s">
        <v>56</v>
      </c>
      <c r="C113" s="5">
        <v>516</v>
      </c>
      <c r="D113" s="5">
        <v>519</v>
      </c>
      <c r="E113" s="6">
        <f t="shared" ref="E113:E114" si="9">IF(C113&gt;0,(D113-C113)/C113,"-")</f>
        <v>5.8139534883720929E-3</v>
      </c>
    </row>
    <row r="114" spans="2:14" ht="15" thickBot="1" x14ac:dyDescent="0.25">
      <c r="B114" s="4" t="s">
        <v>57</v>
      </c>
      <c r="C114" s="5">
        <v>421</v>
      </c>
      <c r="D114" s="5">
        <v>361</v>
      </c>
      <c r="E114" s="6">
        <f t="shared" si="9"/>
        <v>-0.14251781472684086</v>
      </c>
    </row>
    <row r="126" spans="2:14" ht="26.25" customHeight="1" thickBot="1" x14ac:dyDescent="0.25">
      <c r="C126" s="27">
        <v>2024</v>
      </c>
      <c r="D126" s="28"/>
      <c r="E126" s="28"/>
      <c r="F126" s="29"/>
      <c r="G126" s="27">
        <v>2025</v>
      </c>
      <c r="H126" s="28"/>
      <c r="I126" s="28"/>
      <c r="J126" s="29"/>
      <c r="K126" s="30" t="s">
        <v>58</v>
      </c>
      <c r="L126" s="31"/>
      <c r="M126" s="31"/>
      <c r="N126" s="31"/>
    </row>
    <row r="127" spans="2:14" ht="29.25" customHeight="1" thickBot="1" x14ac:dyDescent="0.25">
      <c r="C127" s="11" t="s">
        <v>59</v>
      </c>
      <c r="D127" s="12" t="s">
        <v>60</v>
      </c>
      <c r="E127" s="12" t="s">
        <v>61</v>
      </c>
      <c r="F127" s="12" t="s">
        <v>62</v>
      </c>
      <c r="G127" s="11" t="s">
        <v>59</v>
      </c>
      <c r="H127" s="12" t="s">
        <v>60</v>
      </c>
      <c r="I127" s="12" t="s">
        <v>61</v>
      </c>
      <c r="J127" s="12" t="s">
        <v>62</v>
      </c>
      <c r="K127" s="11" t="s">
        <v>59</v>
      </c>
      <c r="L127" s="12" t="s">
        <v>60</v>
      </c>
      <c r="M127" s="12" t="s">
        <v>61</v>
      </c>
      <c r="N127" s="12" t="s">
        <v>62</v>
      </c>
    </row>
    <row r="128" spans="2:14" ht="15" thickBot="1" x14ac:dyDescent="0.25">
      <c r="B128" s="4" t="s">
        <v>63</v>
      </c>
      <c r="C128" s="10">
        <v>9</v>
      </c>
      <c r="D128" s="10">
        <v>4</v>
      </c>
      <c r="E128" s="10">
        <v>2</v>
      </c>
      <c r="F128" s="10">
        <v>15</v>
      </c>
      <c r="G128" s="10">
        <v>4</v>
      </c>
      <c r="H128" s="10">
        <v>2</v>
      </c>
      <c r="I128" s="10">
        <v>0</v>
      </c>
      <c r="J128" s="10">
        <v>6</v>
      </c>
      <c r="K128" s="6">
        <f>IF(C128=0,"-",(G128-C128)/C128)</f>
        <v>-0.55555555555555558</v>
      </c>
      <c r="L128" s="6">
        <f t="shared" ref="L128:N133" si="10">IF(D128=0,"-",(H128-D128)/D128)</f>
        <v>-0.5</v>
      </c>
      <c r="M128" s="6">
        <f t="shared" si="10"/>
        <v>-1</v>
      </c>
      <c r="N128" s="6">
        <f t="shared" si="10"/>
        <v>-0.6</v>
      </c>
    </row>
    <row r="129" spans="2:14" ht="15" thickBot="1" x14ac:dyDescent="0.25">
      <c r="B129" s="4" t="s">
        <v>64</v>
      </c>
      <c r="C129" s="10">
        <v>1</v>
      </c>
      <c r="D129" s="10">
        <v>0</v>
      </c>
      <c r="E129" s="10">
        <v>0</v>
      </c>
      <c r="F129" s="10">
        <v>1</v>
      </c>
      <c r="G129" s="10">
        <v>2</v>
      </c>
      <c r="H129" s="10">
        <v>0</v>
      </c>
      <c r="I129" s="10">
        <v>0</v>
      </c>
      <c r="J129" s="10">
        <v>2</v>
      </c>
      <c r="K129" s="6">
        <f t="shared" ref="K129:K133" si="11">IF(C129=0,"-",(G129-C129)/C129)</f>
        <v>1</v>
      </c>
      <c r="L129" s="6" t="str">
        <f t="shared" si="10"/>
        <v>-</v>
      </c>
      <c r="M129" s="6" t="str">
        <f t="shared" si="10"/>
        <v>-</v>
      </c>
      <c r="N129" s="6">
        <f t="shared" si="10"/>
        <v>1</v>
      </c>
    </row>
    <row r="130" spans="2:14" ht="15" thickBot="1" x14ac:dyDescent="0.25">
      <c r="B130" s="4" t="s">
        <v>65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6" t="str">
        <f t="shared" si="11"/>
        <v>-</v>
      </c>
      <c r="L130" s="6" t="str">
        <f t="shared" si="10"/>
        <v>-</v>
      </c>
      <c r="M130" s="6" t="str">
        <f t="shared" si="10"/>
        <v>-</v>
      </c>
      <c r="N130" s="6" t="str">
        <f t="shared" si="10"/>
        <v>-</v>
      </c>
    </row>
    <row r="131" spans="2:14" ht="15" thickBot="1" x14ac:dyDescent="0.25">
      <c r="B131" s="7" t="s">
        <v>66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6" t="str">
        <f t="shared" si="11"/>
        <v>-</v>
      </c>
      <c r="L131" s="6" t="str">
        <f t="shared" si="10"/>
        <v>-</v>
      </c>
      <c r="M131" s="6" t="str">
        <f t="shared" si="10"/>
        <v>-</v>
      </c>
      <c r="N131" s="6" t="str">
        <f t="shared" si="10"/>
        <v>-</v>
      </c>
    </row>
    <row r="132" spans="2:14" ht="15" thickBot="1" x14ac:dyDescent="0.25">
      <c r="B132" s="4" t="s">
        <v>67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6" t="str">
        <f t="shared" si="11"/>
        <v>-</v>
      </c>
      <c r="L132" s="6" t="str">
        <f t="shared" si="10"/>
        <v>-</v>
      </c>
      <c r="M132" s="6" t="str">
        <f t="shared" si="10"/>
        <v>-</v>
      </c>
      <c r="N132" s="6" t="str">
        <f t="shared" si="10"/>
        <v>-</v>
      </c>
    </row>
    <row r="133" spans="2:14" ht="15" thickBot="1" x14ac:dyDescent="0.25">
      <c r="B133" s="4" t="s">
        <v>68</v>
      </c>
      <c r="C133" s="10">
        <v>10</v>
      </c>
      <c r="D133" s="10">
        <v>4</v>
      </c>
      <c r="E133" s="10">
        <v>2</v>
      </c>
      <c r="F133" s="10">
        <v>16</v>
      </c>
      <c r="G133" s="10">
        <v>6</v>
      </c>
      <c r="H133" s="10">
        <v>2</v>
      </c>
      <c r="I133" s="10">
        <v>0</v>
      </c>
      <c r="J133" s="10">
        <v>8</v>
      </c>
      <c r="K133" s="6">
        <f t="shared" si="11"/>
        <v>-0.4</v>
      </c>
      <c r="L133" s="6">
        <f t="shared" si="10"/>
        <v>-0.5</v>
      </c>
      <c r="M133" s="6">
        <f t="shared" si="10"/>
        <v>-1</v>
      </c>
      <c r="N133" s="6">
        <f t="shared" si="10"/>
        <v>-0.5</v>
      </c>
    </row>
    <row r="134" spans="2:14" ht="15" thickBot="1" x14ac:dyDescent="0.25">
      <c r="B134" s="4" t="s">
        <v>36</v>
      </c>
      <c r="C134" s="6">
        <f>IF(C128=0,"-",C128/(C128+C129))</f>
        <v>0.9</v>
      </c>
      <c r="D134" s="6">
        <f>IF(D128=0,"-",D128/(D128+D129))</f>
        <v>1</v>
      </c>
      <c r="E134" s="6">
        <f t="shared" ref="E134:J134" si="12">IF(E128=0,"-",E128/(E128+E129))</f>
        <v>1</v>
      </c>
      <c r="F134" s="6">
        <f t="shared" si="12"/>
        <v>0.9375</v>
      </c>
      <c r="G134" s="6">
        <f t="shared" si="12"/>
        <v>0.66666666666666663</v>
      </c>
      <c r="H134" s="6">
        <f t="shared" si="12"/>
        <v>1</v>
      </c>
      <c r="I134" s="6" t="str">
        <f t="shared" si="12"/>
        <v>-</v>
      </c>
      <c r="J134" s="6">
        <f t="shared" si="12"/>
        <v>0.75</v>
      </c>
      <c r="K134" s="6">
        <f>IF(OR(C134="-",G134="-"),"-",(G134-C134)/C134)</f>
        <v>-0.2592592592592593</v>
      </c>
      <c r="L134" s="6">
        <f t="shared" ref="L134:N135" si="13">IF(OR(D134="-",H134="-"),"-",(H134-D134)/D134)</f>
        <v>0</v>
      </c>
      <c r="M134" s="6" t="str">
        <f t="shared" si="13"/>
        <v>-</v>
      </c>
      <c r="N134" s="6">
        <f t="shared" si="13"/>
        <v>-0.2</v>
      </c>
    </row>
    <row r="135" spans="2:14" ht="15" thickBot="1" x14ac:dyDescent="0.25">
      <c r="B135" s="4" t="s">
        <v>37</v>
      </c>
      <c r="C135" s="6" t="str">
        <f>IF(C131=0,"-",C131/(C130+C131))</f>
        <v>-</v>
      </c>
      <c r="D135" s="6" t="str">
        <f t="shared" ref="D135:J135" si="14">IF(D131=0,"-",D131/(D130+D131))</f>
        <v>-</v>
      </c>
      <c r="E135" s="6" t="str">
        <f t="shared" si="14"/>
        <v>-</v>
      </c>
      <c r="F135" s="6" t="str">
        <f t="shared" si="14"/>
        <v>-</v>
      </c>
      <c r="G135" s="6" t="str">
        <f t="shared" si="14"/>
        <v>-</v>
      </c>
      <c r="H135" s="6" t="str">
        <f t="shared" si="14"/>
        <v>-</v>
      </c>
      <c r="I135" s="6" t="str">
        <f t="shared" si="14"/>
        <v>-</v>
      </c>
      <c r="J135" s="6" t="str">
        <f t="shared" si="14"/>
        <v>-</v>
      </c>
      <c r="K135" s="6" t="str">
        <f>IF(OR(C135="-",G135="-"),"-",(G135-C135)/C135)</f>
        <v>-</v>
      </c>
      <c r="L135" s="6" t="str">
        <f t="shared" si="13"/>
        <v>-</v>
      </c>
      <c r="M135" s="6" t="str">
        <f t="shared" si="13"/>
        <v>-</v>
      </c>
      <c r="N135" s="6" t="str">
        <f t="shared" si="13"/>
        <v>-</v>
      </c>
    </row>
    <row r="136" spans="2:14" x14ac:dyDescent="0.2">
      <c r="C136" s="13"/>
    </row>
    <row r="137" spans="2:14" x14ac:dyDescent="0.2">
      <c r="C137" s="13"/>
      <c r="M137" s="14"/>
    </row>
    <row r="138" spans="2:14" x14ac:dyDescent="0.2">
      <c r="C138" s="13"/>
    </row>
    <row r="141" spans="2:14" ht="29.25" customHeight="1" thickBot="1" x14ac:dyDescent="0.25">
      <c r="C141" s="27">
        <v>2024</v>
      </c>
      <c r="D141" s="28"/>
      <c r="E141" s="28"/>
      <c r="F141" s="29"/>
      <c r="G141" s="27">
        <v>2025</v>
      </c>
      <c r="H141" s="28"/>
      <c r="I141" s="28"/>
      <c r="J141" s="29"/>
      <c r="K141" s="30" t="s">
        <v>58</v>
      </c>
      <c r="L141" s="31"/>
      <c r="M141" s="31"/>
      <c r="N141" s="31"/>
    </row>
    <row r="142" spans="2:14" ht="57.75" customHeight="1" thickBot="1" x14ac:dyDescent="0.25">
      <c r="C142" s="12" t="s">
        <v>60</v>
      </c>
      <c r="D142" s="12" t="s">
        <v>70</v>
      </c>
      <c r="E142" s="12" t="s">
        <v>69</v>
      </c>
      <c r="F142" s="12" t="s">
        <v>62</v>
      </c>
      <c r="G142" s="12" t="s">
        <v>60</v>
      </c>
      <c r="H142" s="12" t="s">
        <v>70</v>
      </c>
      <c r="I142" s="12" t="s">
        <v>69</v>
      </c>
      <c r="J142" s="12" t="s">
        <v>62</v>
      </c>
      <c r="K142" s="12" t="s">
        <v>60</v>
      </c>
      <c r="L142" s="12" t="s">
        <v>70</v>
      </c>
      <c r="M142" s="12" t="s">
        <v>69</v>
      </c>
      <c r="N142" s="12" t="s">
        <v>62</v>
      </c>
    </row>
    <row r="143" spans="2:14" ht="15" thickBot="1" x14ac:dyDescent="0.25">
      <c r="B143" s="4" t="s">
        <v>71</v>
      </c>
      <c r="C143" s="10">
        <v>5</v>
      </c>
      <c r="D143" s="10">
        <v>0</v>
      </c>
      <c r="E143" s="10">
        <v>0</v>
      </c>
      <c r="F143" s="10">
        <v>5</v>
      </c>
      <c r="G143" s="10">
        <v>24</v>
      </c>
      <c r="H143" s="10">
        <v>0</v>
      </c>
      <c r="I143" s="10">
        <v>6</v>
      </c>
      <c r="J143" s="10">
        <v>30</v>
      </c>
      <c r="K143" s="6">
        <f>IF(C143=0,"-",(G143-C143)/C143)</f>
        <v>3.8</v>
      </c>
      <c r="L143" s="6" t="str">
        <f t="shared" ref="L143:N147" si="15">IF(D143=0,"-",(H143-D143)/D143)</f>
        <v>-</v>
      </c>
      <c r="M143" s="6" t="str">
        <f t="shared" si="15"/>
        <v>-</v>
      </c>
      <c r="N143" s="6">
        <f t="shared" si="15"/>
        <v>5</v>
      </c>
    </row>
    <row r="144" spans="2:14" ht="15" thickBot="1" x14ac:dyDescent="0.25">
      <c r="B144" s="4" t="s">
        <v>72</v>
      </c>
      <c r="C144" s="10">
        <v>9</v>
      </c>
      <c r="D144" s="10">
        <v>0</v>
      </c>
      <c r="E144" s="10">
        <v>5</v>
      </c>
      <c r="F144" s="10">
        <v>14</v>
      </c>
      <c r="G144" s="10">
        <v>6</v>
      </c>
      <c r="H144" s="10">
        <v>0</v>
      </c>
      <c r="I144" s="10">
        <v>3</v>
      </c>
      <c r="J144" s="10">
        <v>9</v>
      </c>
      <c r="K144" s="6">
        <f t="shared" ref="K144:K147" si="16">IF(C144=0,"-",(G144-C144)/C144)</f>
        <v>-0.33333333333333331</v>
      </c>
      <c r="L144" s="6" t="str">
        <f t="shared" si="15"/>
        <v>-</v>
      </c>
      <c r="M144" s="6">
        <f t="shared" si="15"/>
        <v>-0.4</v>
      </c>
      <c r="N144" s="6">
        <f t="shared" si="15"/>
        <v>-0.35714285714285715</v>
      </c>
    </row>
    <row r="145" spans="2:14" ht="15" thickBot="1" x14ac:dyDescent="0.25">
      <c r="B145" s="4" t="s">
        <v>73</v>
      </c>
      <c r="C145" s="10">
        <v>109</v>
      </c>
      <c r="D145" s="10">
        <v>0</v>
      </c>
      <c r="E145" s="10">
        <v>22</v>
      </c>
      <c r="F145" s="10">
        <v>131</v>
      </c>
      <c r="G145" s="10">
        <v>75</v>
      </c>
      <c r="H145" s="10">
        <v>0</v>
      </c>
      <c r="I145" s="10">
        <v>16</v>
      </c>
      <c r="J145" s="10">
        <v>91</v>
      </c>
      <c r="K145" s="6">
        <f t="shared" si="16"/>
        <v>-0.31192660550458717</v>
      </c>
      <c r="L145" s="6" t="str">
        <f t="shared" si="15"/>
        <v>-</v>
      </c>
      <c r="M145" s="6">
        <f t="shared" si="15"/>
        <v>-0.27272727272727271</v>
      </c>
      <c r="N145" s="6">
        <f t="shared" si="15"/>
        <v>-0.30534351145038169</v>
      </c>
    </row>
    <row r="146" spans="2:14" ht="15" thickBot="1" x14ac:dyDescent="0.25">
      <c r="B146" s="4" t="s">
        <v>74</v>
      </c>
      <c r="C146" s="10">
        <v>26</v>
      </c>
      <c r="D146" s="10">
        <v>0</v>
      </c>
      <c r="E146" s="10">
        <v>8</v>
      </c>
      <c r="F146" s="10">
        <v>34</v>
      </c>
      <c r="G146" s="10">
        <v>13</v>
      </c>
      <c r="H146" s="10">
        <v>0</v>
      </c>
      <c r="I146" s="10">
        <v>3</v>
      </c>
      <c r="J146" s="10">
        <v>16</v>
      </c>
      <c r="K146" s="6">
        <f t="shared" si="16"/>
        <v>-0.5</v>
      </c>
      <c r="L146" s="6" t="str">
        <f t="shared" si="15"/>
        <v>-</v>
      </c>
      <c r="M146" s="6">
        <f t="shared" si="15"/>
        <v>-0.625</v>
      </c>
      <c r="N146" s="6">
        <f t="shared" si="15"/>
        <v>-0.52941176470588236</v>
      </c>
    </row>
    <row r="147" spans="2:14" ht="15" thickBot="1" x14ac:dyDescent="0.25">
      <c r="B147" s="4" t="s">
        <v>75</v>
      </c>
      <c r="C147" s="10">
        <v>3</v>
      </c>
      <c r="D147" s="10">
        <v>0</v>
      </c>
      <c r="E147" s="10">
        <v>0</v>
      </c>
      <c r="F147" s="10">
        <v>3</v>
      </c>
      <c r="G147" s="10">
        <v>1</v>
      </c>
      <c r="H147" s="10">
        <v>0</v>
      </c>
      <c r="I147" s="10">
        <v>0</v>
      </c>
      <c r="J147" s="10">
        <v>1</v>
      </c>
      <c r="K147" s="6">
        <f t="shared" si="16"/>
        <v>-0.66666666666666663</v>
      </c>
      <c r="L147" s="6" t="str">
        <f t="shared" si="15"/>
        <v>-</v>
      </c>
      <c r="M147" s="6" t="str">
        <f t="shared" si="15"/>
        <v>-</v>
      </c>
      <c r="N147" s="6">
        <f t="shared" si="15"/>
        <v>-0.66666666666666663</v>
      </c>
    </row>
    <row r="148" spans="2:14" ht="15" thickBot="1" x14ac:dyDescent="0.25">
      <c r="B148" s="7" t="s">
        <v>68</v>
      </c>
      <c r="C148" s="10">
        <v>152</v>
      </c>
      <c r="D148" s="10">
        <v>0</v>
      </c>
      <c r="E148" s="10">
        <v>35</v>
      </c>
      <c r="F148" s="10">
        <v>187</v>
      </c>
      <c r="G148" s="10">
        <v>119</v>
      </c>
      <c r="H148" s="10">
        <v>0</v>
      </c>
      <c r="I148" s="10">
        <v>28</v>
      </c>
      <c r="J148" s="10">
        <v>147</v>
      </c>
      <c r="K148" s="6">
        <f t="shared" ref="K148" si="17">IF(C148=0,"-",(G148-C148)/C148)</f>
        <v>-0.21710526315789475</v>
      </c>
      <c r="L148" s="6" t="str">
        <f t="shared" ref="L148" si="18">IF(D148=0,"-",(H148-D148)/D148)</f>
        <v>-</v>
      </c>
      <c r="M148" s="6">
        <f t="shared" ref="M148" si="19">IF(E148=0,"-",(I148-E148)/E148)</f>
        <v>-0.2</v>
      </c>
      <c r="N148" s="6">
        <f t="shared" ref="N148" si="20">IF(F148=0,"-",(J148-F148)/F148)</f>
        <v>-0.21390374331550802</v>
      </c>
    </row>
    <row r="149" spans="2:14" ht="29.25" thickBot="1" x14ac:dyDescent="0.25">
      <c r="B149" s="7" t="s">
        <v>76</v>
      </c>
      <c r="C149" s="6">
        <f t="shared" ref="C149:J150" si="21">IF(C143=0,"-",(C143/(C143+C145)))</f>
        <v>4.3859649122807015E-2</v>
      </c>
      <c r="D149" s="6" t="str">
        <f t="shared" si="21"/>
        <v>-</v>
      </c>
      <c r="E149" s="6" t="str">
        <f t="shared" si="21"/>
        <v>-</v>
      </c>
      <c r="F149" s="6">
        <f t="shared" si="21"/>
        <v>3.6764705882352942E-2</v>
      </c>
      <c r="G149" s="6">
        <f t="shared" si="21"/>
        <v>0.24242424242424243</v>
      </c>
      <c r="H149" s="6" t="str">
        <f t="shared" si="21"/>
        <v>-</v>
      </c>
      <c r="I149" s="6">
        <f t="shared" si="21"/>
        <v>0.27272727272727271</v>
      </c>
      <c r="J149" s="6">
        <f t="shared" si="21"/>
        <v>0.24793388429752067</v>
      </c>
      <c r="K149" s="6">
        <f>IF(OR(C149="-",G149="-"),"-",(G149-C149)/C149)</f>
        <v>4.5272727272727273</v>
      </c>
      <c r="L149" s="6" t="str">
        <f t="shared" ref="L149:N150" si="22">IF(OR(D149="-",H149="-"),"-",(H149-D149)/D149)</f>
        <v>-</v>
      </c>
      <c r="M149" s="6" t="str">
        <f t="shared" si="22"/>
        <v>-</v>
      </c>
      <c r="N149" s="6">
        <f t="shared" si="22"/>
        <v>5.7438016528925617</v>
      </c>
    </row>
    <row r="150" spans="2:14" ht="29.25" thickBot="1" x14ac:dyDescent="0.25">
      <c r="B150" s="7" t="s">
        <v>77</v>
      </c>
      <c r="C150" s="6">
        <f t="shared" si="21"/>
        <v>0.25714285714285712</v>
      </c>
      <c r="D150" s="6" t="str">
        <f t="shared" si="21"/>
        <v>-</v>
      </c>
      <c r="E150" s="6">
        <f t="shared" si="21"/>
        <v>0.38461538461538464</v>
      </c>
      <c r="F150" s="6">
        <f t="shared" si="21"/>
        <v>0.29166666666666669</v>
      </c>
      <c r="G150" s="6">
        <f t="shared" si="21"/>
        <v>0.31578947368421051</v>
      </c>
      <c r="H150" s="6" t="str">
        <f t="shared" si="21"/>
        <v>-</v>
      </c>
      <c r="I150" s="6">
        <f t="shared" si="21"/>
        <v>0.5</v>
      </c>
      <c r="J150" s="6">
        <f t="shared" si="21"/>
        <v>0.36</v>
      </c>
      <c r="K150" s="6">
        <f>IF(OR(C150="-",G150="-"),"-",(G150-C150)/C150)</f>
        <v>0.22807017543859653</v>
      </c>
      <c r="L150" s="6" t="str">
        <f t="shared" si="22"/>
        <v>-</v>
      </c>
      <c r="M150" s="6">
        <f t="shared" si="22"/>
        <v>0.29999999999999993</v>
      </c>
      <c r="N150" s="6">
        <f t="shared" si="22"/>
        <v>0.23428571428571415</v>
      </c>
    </row>
    <row r="151" spans="2:14" ht="14.25" x14ac:dyDescent="0.2">
      <c r="B151" s="7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</row>
    <row r="154" spans="2:14" ht="14.25" x14ac:dyDescent="0.2">
      <c r="B154" s="7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</row>
    <row r="155" spans="2:14" ht="14.25" x14ac:dyDescent="0.2">
      <c r="B155" s="7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</row>
    <row r="156" spans="2:14" ht="29.25" customHeight="1" thickBot="1" x14ac:dyDescent="0.25">
      <c r="B156" s="7"/>
      <c r="C156" s="8">
        <v>2024</v>
      </c>
      <c r="D156" s="8">
        <v>2025</v>
      </c>
      <c r="E156" s="8" t="s">
        <v>99</v>
      </c>
    </row>
    <row r="157" spans="2:14" ht="15" thickBot="1" x14ac:dyDescent="0.25">
      <c r="B157" s="4" t="s">
        <v>94</v>
      </c>
      <c r="C157" s="19">
        <v>135</v>
      </c>
      <c r="D157" s="19">
        <v>97</v>
      </c>
      <c r="E157" s="18">
        <f>IF(C157=0,"-",(D157-C157)/C157)</f>
        <v>-0.2814814814814815</v>
      </c>
      <c r="F157" s="18"/>
      <c r="G157" s="18"/>
      <c r="H157" s="18"/>
      <c r="I157" s="18"/>
      <c r="J157" s="18"/>
      <c r="K157" s="18"/>
      <c r="L157" s="18"/>
      <c r="M157" s="18"/>
      <c r="N157" s="18"/>
    </row>
    <row r="158" spans="2:14" ht="15" thickBot="1" x14ac:dyDescent="0.25">
      <c r="B158" s="4" t="s">
        <v>95</v>
      </c>
      <c r="C158" s="19">
        <v>9</v>
      </c>
      <c r="D158" s="19">
        <v>20</v>
      </c>
      <c r="E158" s="18">
        <f t="shared" ref="E158:E159" si="23">IF(C158=0,"-",(D158-C158)/C158)</f>
        <v>1.2222222222222223</v>
      </c>
      <c r="F158" s="18"/>
      <c r="G158" s="18"/>
      <c r="H158" s="18"/>
      <c r="I158" s="18"/>
      <c r="J158" s="18"/>
      <c r="K158" s="18"/>
      <c r="L158" s="18"/>
      <c r="M158" s="18"/>
      <c r="N158" s="18"/>
    </row>
    <row r="159" spans="2:14" ht="15" thickBot="1" x14ac:dyDescent="0.25">
      <c r="B159" s="4" t="s">
        <v>96</v>
      </c>
      <c r="C159" s="19">
        <v>2</v>
      </c>
      <c r="D159" s="19">
        <v>2</v>
      </c>
      <c r="E159" s="18">
        <f t="shared" si="23"/>
        <v>0</v>
      </c>
      <c r="F159" s="18"/>
      <c r="G159" s="18"/>
      <c r="H159" s="18"/>
      <c r="I159" s="18"/>
      <c r="J159" s="18"/>
      <c r="K159" s="18"/>
      <c r="L159" s="18"/>
      <c r="M159" s="18"/>
      <c r="N159" s="18"/>
    </row>
    <row r="160" spans="2:14" ht="15" thickBot="1" x14ac:dyDescent="0.25">
      <c r="B160" s="4" t="s">
        <v>97</v>
      </c>
      <c r="C160" s="18">
        <f>IF(C157=0,"-",C157/(C157+C158+C159))</f>
        <v>0.92465753424657537</v>
      </c>
      <c r="D160" s="18">
        <f>IF(D157=0,"-",D157/(D157+D158+D159))</f>
        <v>0.81512605042016806</v>
      </c>
      <c r="E160" s="18">
        <f>IF(OR(C160="-",D160="-"),"-",(D160-C160)/C160)</f>
        <v>-0.11845627139744791</v>
      </c>
      <c r="F160" s="18"/>
      <c r="G160" s="18"/>
      <c r="H160" s="18"/>
      <c r="I160" s="18"/>
      <c r="J160" s="18"/>
      <c r="K160" s="18"/>
      <c r="L160" s="18"/>
      <c r="M160" s="18"/>
      <c r="N160" s="18"/>
    </row>
    <row r="161" spans="2:14" ht="14.25" x14ac:dyDescent="0.2">
      <c r="B161" s="7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</row>
    <row r="162" spans="2:14" ht="14.25" x14ac:dyDescent="0.2">
      <c r="B162" s="7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</row>
    <row r="163" spans="2:14" ht="14.25" x14ac:dyDescent="0.2">
      <c r="B163" s="7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</row>
    <row r="165" spans="2:14" ht="42.75" customHeight="1" thickBot="1" x14ac:dyDescent="0.25">
      <c r="C165" s="8">
        <v>2024</v>
      </c>
      <c r="D165" s="8">
        <v>2025</v>
      </c>
      <c r="E165" s="8" t="s">
        <v>99</v>
      </c>
    </row>
    <row r="166" spans="2:14" ht="20.100000000000001" customHeight="1" thickBot="1" x14ac:dyDescent="0.25">
      <c r="B166" s="4" t="s">
        <v>38</v>
      </c>
      <c r="C166" s="5">
        <v>16</v>
      </c>
      <c r="D166" s="5">
        <v>8</v>
      </c>
      <c r="E166" s="6">
        <f t="shared" ref="E166:E168" si="24">IF(C166=0,"-",(D166-C166)/C166)</f>
        <v>-0.5</v>
      </c>
    </row>
    <row r="167" spans="2:14" ht="20.100000000000001" customHeight="1" thickBot="1" x14ac:dyDescent="0.25">
      <c r="B167" s="4" t="s">
        <v>41</v>
      </c>
      <c r="C167" s="5">
        <v>10</v>
      </c>
      <c r="D167" s="5">
        <v>5</v>
      </c>
      <c r="E167" s="6">
        <f t="shared" si="24"/>
        <v>-0.5</v>
      </c>
    </row>
    <row r="168" spans="2:14" ht="20.100000000000001" customHeight="1" thickBot="1" x14ac:dyDescent="0.25">
      <c r="B168" s="4" t="s">
        <v>42</v>
      </c>
      <c r="C168" s="5">
        <v>5</v>
      </c>
      <c r="D168" s="5">
        <v>1</v>
      </c>
      <c r="E168" s="6">
        <f t="shared" si="24"/>
        <v>-0.8</v>
      </c>
    </row>
    <row r="169" spans="2:14" ht="20.100000000000001" customHeight="1" thickBot="1" x14ac:dyDescent="0.25">
      <c r="B169" s="4" t="s">
        <v>98</v>
      </c>
      <c r="C169" s="6">
        <f>IF(C166=0,"-",(C167+C168)/C166)</f>
        <v>0.9375</v>
      </c>
      <c r="D169" s="6">
        <f>IF(D166=0,"-",(D167+D168)/D166)</f>
        <v>0.75</v>
      </c>
      <c r="E169" s="6">
        <f t="shared" ref="E169:E171" si="25">IF(OR(C169="-",D169="-"),"-",(D169-C169)/C169)</f>
        <v>-0.2</v>
      </c>
    </row>
    <row r="170" spans="2:14" ht="20.100000000000001" customHeight="1" thickBot="1" x14ac:dyDescent="0.25">
      <c r="B170" s="4" t="s">
        <v>39</v>
      </c>
      <c r="C170" s="6">
        <v>1</v>
      </c>
      <c r="D170" s="6">
        <v>0.7142857142857143</v>
      </c>
      <c r="E170" s="6">
        <f t="shared" si="25"/>
        <v>-0.2857142857142857</v>
      </c>
    </row>
    <row r="171" spans="2:14" ht="20.100000000000001" customHeight="1" thickBot="1" x14ac:dyDescent="0.25">
      <c r="B171" s="4" t="s">
        <v>40</v>
      </c>
      <c r="C171" s="6">
        <v>0.83333333333333337</v>
      </c>
      <c r="D171" s="6">
        <v>1</v>
      </c>
      <c r="E171" s="6">
        <f t="shared" si="25"/>
        <v>0.19999999999999996</v>
      </c>
    </row>
    <row r="172" spans="2:14" ht="20.100000000000001" customHeight="1" x14ac:dyDescent="0.2">
      <c r="B172" s="7"/>
      <c r="C172" s="18"/>
      <c r="D172" s="18"/>
      <c r="E172" s="18"/>
    </row>
    <row r="177" spans="2:10" ht="42.75" customHeight="1" thickBot="1" x14ac:dyDescent="0.25">
      <c r="C177" s="8">
        <v>2024</v>
      </c>
      <c r="D177" s="8">
        <v>2025</v>
      </c>
      <c r="E177" s="8" t="s">
        <v>99</v>
      </c>
    </row>
    <row r="178" spans="2:10" ht="15" thickBot="1" x14ac:dyDescent="0.25">
      <c r="B178" s="15" t="s">
        <v>81</v>
      </c>
      <c r="C178" s="5">
        <v>17</v>
      </c>
      <c r="D178" s="5">
        <v>18</v>
      </c>
      <c r="E178" s="6">
        <f>IF(C178=0,"-",(D178-C178)/C178)</f>
        <v>5.8823529411764705E-2</v>
      </c>
      <c r="H178" s="13"/>
    </row>
    <row r="179" spans="2:10" ht="15" thickBot="1" x14ac:dyDescent="0.25">
      <c r="B179" s="4" t="s">
        <v>43</v>
      </c>
      <c r="C179" s="5">
        <v>11</v>
      </c>
      <c r="D179" s="5">
        <v>13</v>
      </c>
      <c r="E179" s="6">
        <f t="shared" ref="E179:E185" si="26">IF(C179=0,"-",(D179-C179)/C179)</f>
        <v>0.18181818181818182</v>
      </c>
      <c r="H179" s="13"/>
    </row>
    <row r="180" spans="2:10" ht="15" thickBot="1" x14ac:dyDescent="0.25">
      <c r="B180" s="4" t="s">
        <v>47</v>
      </c>
      <c r="C180" s="5">
        <v>4</v>
      </c>
      <c r="D180" s="5">
        <v>5</v>
      </c>
      <c r="E180" s="6">
        <f t="shared" si="26"/>
        <v>0.25</v>
      </c>
      <c r="H180" s="13"/>
    </row>
    <row r="181" spans="2:10" ht="15" thickBot="1" x14ac:dyDescent="0.25">
      <c r="B181" s="4" t="s">
        <v>78</v>
      </c>
      <c r="C181" s="5">
        <v>2</v>
      </c>
      <c r="D181" s="5">
        <v>0</v>
      </c>
      <c r="E181" s="6">
        <f t="shared" si="26"/>
        <v>-1</v>
      </c>
      <c r="H181" s="13"/>
    </row>
    <row r="182" spans="2:10" ht="15" thickBot="1" x14ac:dyDescent="0.25">
      <c r="B182" s="15" t="s">
        <v>79</v>
      </c>
      <c r="C182" s="5">
        <v>184</v>
      </c>
      <c r="D182" s="5">
        <v>158</v>
      </c>
      <c r="E182" s="6">
        <f t="shared" si="26"/>
        <v>-0.14130434782608695</v>
      </c>
      <c r="H182" s="13"/>
    </row>
    <row r="183" spans="2:10" ht="15" thickBot="1" x14ac:dyDescent="0.25">
      <c r="B183" s="4" t="s">
        <v>47</v>
      </c>
      <c r="C183" s="5">
        <v>148</v>
      </c>
      <c r="D183" s="5">
        <v>125</v>
      </c>
      <c r="E183" s="6">
        <f t="shared" si="26"/>
        <v>-0.1554054054054054</v>
      </c>
      <c r="H183" s="13"/>
    </row>
    <row r="184" spans="2:10" ht="15" thickBot="1" x14ac:dyDescent="0.25">
      <c r="B184" s="4" t="s">
        <v>70</v>
      </c>
      <c r="C184" s="5">
        <v>0</v>
      </c>
      <c r="D184" s="5">
        <v>0</v>
      </c>
      <c r="E184" s="6" t="str">
        <f t="shared" si="26"/>
        <v>-</v>
      </c>
      <c r="H184" s="13"/>
    </row>
    <row r="185" spans="2:10" ht="15" thickBot="1" x14ac:dyDescent="0.25">
      <c r="B185" s="4" t="s">
        <v>80</v>
      </c>
      <c r="C185" s="5">
        <v>36</v>
      </c>
      <c r="D185" s="5">
        <v>33</v>
      </c>
      <c r="E185" s="6">
        <f t="shared" si="26"/>
        <v>-8.3333333333333329E-2</v>
      </c>
      <c r="H185" s="13"/>
    </row>
    <row r="186" spans="2:10" x14ac:dyDescent="0.2">
      <c r="B186" s="22"/>
      <c r="C186" s="22"/>
      <c r="D186" s="22"/>
      <c r="E186" s="22"/>
      <c r="F186" s="22"/>
      <c r="G186" s="22"/>
      <c r="H186" s="22"/>
      <c r="I186" s="22"/>
      <c r="J186" s="22"/>
    </row>
    <row r="187" spans="2:10" x14ac:dyDescent="0.2">
      <c r="B187" s="22"/>
      <c r="C187" s="22"/>
      <c r="D187" s="22"/>
      <c r="E187" s="22"/>
      <c r="F187" s="22"/>
      <c r="G187" s="22"/>
      <c r="H187" s="22"/>
      <c r="I187" s="22"/>
      <c r="J187" s="22"/>
    </row>
    <row r="196" spans="2:5" ht="42.75" customHeight="1" thickBot="1" x14ac:dyDescent="0.25">
      <c r="C196" s="8">
        <v>2024</v>
      </c>
      <c r="D196" s="8">
        <v>2025</v>
      </c>
      <c r="E196" s="8" t="s">
        <v>99</v>
      </c>
    </row>
    <row r="197" spans="2:5" ht="15" thickBot="1" x14ac:dyDescent="0.25">
      <c r="B197" s="4" t="s">
        <v>82</v>
      </c>
      <c r="C197" s="5">
        <v>5</v>
      </c>
      <c r="D197" s="5">
        <v>8</v>
      </c>
      <c r="E197" s="6">
        <f t="shared" ref="E197:E200" si="27">IF(C197=0,"-",(D197-C197)/C197)</f>
        <v>0.6</v>
      </c>
    </row>
    <row r="198" spans="2:5" ht="15" thickBot="1" x14ac:dyDescent="0.25">
      <c r="B198" s="4" t="s">
        <v>83</v>
      </c>
      <c r="C198" s="5">
        <v>0</v>
      </c>
      <c r="D198" s="5">
        <v>0</v>
      </c>
      <c r="E198" s="6" t="str">
        <f t="shared" si="27"/>
        <v>-</v>
      </c>
    </row>
    <row r="199" spans="2:5" ht="15" thickBot="1" x14ac:dyDescent="0.25">
      <c r="B199" s="4" t="s">
        <v>84</v>
      </c>
      <c r="C199" s="5">
        <v>5</v>
      </c>
      <c r="D199" s="5">
        <v>8</v>
      </c>
      <c r="E199" s="6">
        <f t="shared" si="27"/>
        <v>0.6</v>
      </c>
    </row>
    <row r="200" spans="2:5" ht="15" thickBot="1" x14ac:dyDescent="0.25">
      <c r="B200" s="4" t="s">
        <v>85</v>
      </c>
      <c r="C200" s="5">
        <v>4</v>
      </c>
      <c r="D200" s="5">
        <v>7</v>
      </c>
      <c r="E200" s="6">
        <f t="shared" si="27"/>
        <v>0.75</v>
      </c>
    </row>
    <row r="201" spans="2:5" ht="14.25" x14ac:dyDescent="0.2">
      <c r="B201" s="7"/>
      <c r="C201" s="19"/>
      <c r="D201" s="19"/>
      <c r="E201" s="18"/>
    </row>
    <row r="206" spans="2:5" ht="42.75" customHeight="1" thickBot="1" x14ac:dyDescent="0.25">
      <c r="C206" s="8">
        <v>2024</v>
      </c>
      <c r="D206" s="8">
        <v>2025</v>
      </c>
      <c r="E206" s="8" t="s">
        <v>99</v>
      </c>
    </row>
    <row r="207" spans="2:5" ht="20.100000000000001" customHeight="1" thickBot="1" x14ac:dyDescent="0.25">
      <c r="B207" s="16" t="s">
        <v>88</v>
      </c>
      <c r="C207" s="5"/>
      <c r="D207" s="5"/>
      <c r="E207" s="6" t="str">
        <f t="shared" ref="E207:E210" si="28">IF(C207=0,"-",(D207-C207)/C207)</f>
        <v>-</v>
      </c>
    </row>
    <row r="208" spans="2:5" ht="20.100000000000001" customHeight="1" thickBot="1" x14ac:dyDescent="0.25">
      <c r="B208" s="17" t="s">
        <v>89</v>
      </c>
      <c r="C208" s="5">
        <v>5</v>
      </c>
      <c r="D208" s="5">
        <v>8</v>
      </c>
      <c r="E208" s="6">
        <f t="shared" si="28"/>
        <v>0.6</v>
      </c>
    </row>
    <row r="209" spans="2:5" ht="20.100000000000001" customHeight="1" thickBot="1" x14ac:dyDescent="0.25">
      <c r="B209" s="17" t="s">
        <v>86</v>
      </c>
      <c r="C209" s="5">
        <v>5</v>
      </c>
      <c r="D209" s="5">
        <v>7</v>
      </c>
      <c r="E209" s="6">
        <f t="shared" si="28"/>
        <v>0.4</v>
      </c>
    </row>
    <row r="210" spans="2:5" ht="20.100000000000001" customHeight="1" thickBot="1" x14ac:dyDescent="0.25">
      <c r="B210" s="17" t="s">
        <v>87</v>
      </c>
      <c r="C210" s="5">
        <v>0</v>
      </c>
      <c r="D210" s="5">
        <v>1</v>
      </c>
      <c r="E210" s="6" t="str">
        <f t="shared" si="28"/>
        <v>-</v>
      </c>
    </row>
    <row r="211" spans="2:5" ht="20.100000000000001" customHeight="1" thickBot="1" x14ac:dyDescent="0.25">
      <c r="B211" s="17" t="s">
        <v>90</v>
      </c>
      <c r="C211" s="5"/>
      <c r="D211" s="5"/>
      <c r="E211" s="6"/>
    </row>
    <row r="212" spans="2:5" ht="20.100000000000001" customHeight="1" thickBot="1" x14ac:dyDescent="0.25">
      <c r="B212" s="17" t="s">
        <v>89</v>
      </c>
      <c r="C212" s="5">
        <v>0</v>
      </c>
      <c r="D212" s="5">
        <v>0</v>
      </c>
      <c r="E212" s="6" t="str">
        <f>IF(C212=0,"-",(D212-C212)/C212)</f>
        <v>-</v>
      </c>
    </row>
    <row r="213" spans="2:5" ht="15" thickBot="1" x14ac:dyDescent="0.25">
      <c r="B213" s="17" t="s">
        <v>86</v>
      </c>
      <c r="C213" s="5">
        <v>0</v>
      </c>
      <c r="D213" s="5">
        <v>0</v>
      </c>
      <c r="E213" s="6" t="str">
        <f t="shared" ref="E213:E214" si="29">IF(C213=0,"-",(D213-C213)/C213)</f>
        <v>-</v>
      </c>
    </row>
    <row r="214" spans="2:5" ht="15" thickBot="1" x14ac:dyDescent="0.25">
      <c r="B214" s="17" t="s">
        <v>87</v>
      </c>
      <c r="C214" s="5">
        <v>0</v>
      </c>
      <c r="D214" s="5">
        <v>0</v>
      </c>
      <c r="E214" s="6" t="str">
        <f t="shared" si="29"/>
        <v>-</v>
      </c>
    </row>
    <row r="215" spans="2:5" ht="14.25" x14ac:dyDescent="0.2">
      <c r="B215" s="21"/>
      <c r="C215" s="19"/>
      <c r="D215" s="19"/>
      <c r="E215" s="18"/>
    </row>
    <row r="220" spans="2:5" ht="42.75" customHeight="1" thickBot="1" x14ac:dyDescent="0.25">
      <c r="C220" s="8">
        <v>2024</v>
      </c>
      <c r="D220" s="8">
        <v>2025</v>
      </c>
      <c r="E220" s="8" t="s">
        <v>99</v>
      </c>
    </row>
    <row r="221" spans="2:5" ht="15" thickBot="1" x14ac:dyDescent="0.25">
      <c r="B221" s="16" t="s">
        <v>91</v>
      </c>
      <c r="C221" s="5">
        <v>2</v>
      </c>
      <c r="D221" s="5">
        <v>14</v>
      </c>
      <c r="E221" s="6">
        <f t="shared" ref="E221:E223" si="30">IF(C221=0,"-",(D221-C221)/C221)</f>
        <v>6</v>
      </c>
    </row>
    <row r="222" spans="2:5" ht="15" thickBot="1" x14ac:dyDescent="0.25">
      <c r="B222" s="16" t="s">
        <v>92</v>
      </c>
      <c r="C222" s="5">
        <v>5</v>
      </c>
      <c r="D222" s="5">
        <v>10</v>
      </c>
      <c r="E222" s="6">
        <f t="shared" si="30"/>
        <v>1</v>
      </c>
    </row>
    <row r="223" spans="2:5" ht="15" thickBot="1" x14ac:dyDescent="0.25">
      <c r="B223" s="16" t="s">
        <v>93</v>
      </c>
      <c r="C223" s="5">
        <v>0</v>
      </c>
      <c r="D223" s="5">
        <v>4</v>
      </c>
      <c r="E223" s="6" t="str">
        <f t="shared" si="30"/>
        <v>-</v>
      </c>
    </row>
    <row r="224" spans="2:5" ht="15" thickBot="1" x14ac:dyDescent="0.25">
      <c r="C224" s="5"/>
      <c r="D224" s="5"/>
      <c r="E224" s="6"/>
    </row>
    <row r="225" spans="3:5" ht="15" thickBot="1" x14ac:dyDescent="0.25">
      <c r="C225" s="5"/>
      <c r="D225" s="5"/>
      <c r="E225" s="6"/>
    </row>
    <row r="226" spans="3:5" ht="15" thickBot="1" x14ac:dyDescent="0.25">
      <c r="C226" s="5"/>
      <c r="D226" s="5"/>
      <c r="E226" s="6"/>
    </row>
    <row r="227" spans="3:5" ht="15" thickBot="1" x14ac:dyDescent="0.25">
      <c r="C227" s="5"/>
      <c r="D227" s="5"/>
      <c r="E227" s="6"/>
    </row>
    <row r="228" spans="3:5" ht="15" thickBot="1" x14ac:dyDescent="0.25">
      <c r="C228" s="5"/>
      <c r="D228" s="5"/>
      <c r="E228" s="6"/>
    </row>
  </sheetData>
  <mergeCells count="6">
    <mergeCell ref="C126:F126"/>
    <mergeCell ref="G126:J126"/>
    <mergeCell ref="K126:N126"/>
    <mergeCell ref="C141:F141"/>
    <mergeCell ref="G141:J141"/>
    <mergeCell ref="K141:N141"/>
  </mergeCells>
  <pageMargins left="0.70866141732283472" right="0.70866141732283472" top="0.74803149606299213" bottom="0.74803149606299213" header="0.31496062992125984" footer="0.31496062992125984"/>
  <pageSetup paperSize="9" scale="35" fitToWidth="2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228"/>
  <sheetViews>
    <sheetView workbookViewId="0"/>
  </sheetViews>
  <sheetFormatPr baseColWidth="10" defaultRowHeight="12.75" x14ac:dyDescent="0.2"/>
  <cols>
    <col min="2" max="2" width="56.875" bestFit="1" customWidth="1"/>
    <col min="3" max="4" width="12.5" customWidth="1"/>
    <col min="5" max="5" width="12.75" customWidth="1"/>
    <col min="6" max="6" width="8.75" bestFit="1" customWidth="1"/>
    <col min="7" max="7" width="11.625" customWidth="1"/>
    <col min="8" max="8" width="12.125" customWidth="1"/>
    <col min="9" max="9" width="12.75" customWidth="1"/>
    <col min="10" max="10" width="8.75" bestFit="1" customWidth="1"/>
    <col min="11" max="11" width="11.625" bestFit="1" customWidth="1"/>
    <col min="12" max="12" width="12" bestFit="1" customWidth="1"/>
    <col min="13" max="13" width="12.75" customWidth="1"/>
    <col min="14" max="14" width="9.625" bestFit="1" customWidth="1"/>
  </cols>
  <sheetData>
    <row r="1" spans="1:5" ht="15" thickBot="1" x14ac:dyDescent="0.25">
      <c r="A1" s="5"/>
      <c r="B1" s="5"/>
    </row>
    <row r="2" spans="1:5" ht="15" thickBot="1" x14ac:dyDescent="0.25">
      <c r="A2" s="5"/>
      <c r="B2" s="5"/>
    </row>
    <row r="3" spans="1:5" ht="15" thickBot="1" x14ac:dyDescent="0.25">
      <c r="A3" s="5"/>
      <c r="B3" s="5"/>
    </row>
    <row r="11" spans="1:5" ht="27" customHeight="1" x14ac:dyDescent="0.2">
      <c r="B11" s="20" t="str">
        <f>Portada!B9</f>
        <v>Año 2025</v>
      </c>
    </row>
    <row r="13" spans="1:5" ht="42.75" customHeight="1" thickBot="1" x14ac:dyDescent="0.25">
      <c r="C13" s="8">
        <v>2024</v>
      </c>
      <c r="D13" s="8">
        <v>2025</v>
      </c>
      <c r="E13" s="8" t="s">
        <v>99</v>
      </c>
    </row>
    <row r="14" spans="1:5" ht="20.100000000000001" customHeight="1" thickBot="1" x14ac:dyDescent="0.25">
      <c r="B14" s="4" t="s">
        <v>22</v>
      </c>
      <c r="C14" s="5">
        <v>7785</v>
      </c>
      <c r="D14" s="5">
        <v>7933</v>
      </c>
      <c r="E14" s="6">
        <f>IF(C14&gt;0,(D14-C14)/C14)</f>
        <v>1.9010918432883751E-2</v>
      </c>
    </row>
    <row r="15" spans="1:5" ht="20.100000000000001" customHeight="1" thickBot="1" x14ac:dyDescent="0.25">
      <c r="B15" s="4" t="s">
        <v>17</v>
      </c>
      <c r="C15" s="5">
        <v>7337</v>
      </c>
      <c r="D15" s="5">
        <v>7263</v>
      </c>
      <c r="E15" s="6">
        <f t="shared" ref="E15:E25" si="0">IF(C15&gt;0,(D15-C15)/C15)</f>
        <v>-1.0085866157830177E-2</v>
      </c>
    </row>
    <row r="16" spans="1:5" ht="20.100000000000001" customHeight="1" thickBot="1" x14ac:dyDescent="0.25">
      <c r="B16" s="4" t="s">
        <v>18</v>
      </c>
      <c r="C16" s="5">
        <v>4127</v>
      </c>
      <c r="D16" s="5">
        <v>4025</v>
      </c>
      <c r="E16" s="6">
        <f t="shared" si="0"/>
        <v>-2.4715289556578628E-2</v>
      </c>
    </row>
    <row r="17" spans="2:5" ht="20.100000000000001" customHeight="1" thickBot="1" x14ac:dyDescent="0.25">
      <c r="B17" s="4" t="s">
        <v>19</v>
      </c>
      <c r="C17" s="5">
        <v>3210</v>
      </c>
      <c r="D17" s="5">
        <v>3238</v>
      </c>
      <c r="E17" s="6">
        <f t="shared" si="0"/>
        <v>8.7227414330218068E-3</v>
      </c>
    </row>
    <row r="18" spans="2:5" ht="20.100000000000001" customHeight="1" thickBot="1" x14ac:dyDescent="0.25">
      <c r="B18" s="4" t="s">
        <v>100</v>
      </c>
      <c r="C18" s="5">
        <v>8</v>
      </c>
      <c r="D18" s="5">
        <v>8</v>
      </c>
      <c r="E18" s="6">
        <f>IF(C18=0,"-",(D18-C18)/C18)</f>
        <v>0</v>
      </c>
    </row>
    <row r="19" spans="2:5" ht="20.100000000000001" customHeight="1" thickBot="1" x14ac:dyDescent="0.25">
      <c r="B19" s="4" t="s">
        <v>101</v>
      </c>
      <c r="C19" s="5">
        <v>5</v>
      </c>
      <c r="D19" s="5">
        <v>3</v>
      </c>
      <c r="E19" s="6">
        <f>IF(C19=0,"-",(D19-C19)/C19)</f>
        <v>-0.4</v>
      </c>
    </row>
    <row r="20" spans="2:5" ht="20.100000000000001" customHeight="1" thickBot="1" x14ac:dyDescent="0.25">
      <c r="B20" s="4" t="s">
        <v>20</v>
      </c>
      <c r="C20" s="6">
        <f>C17/C15</f>
        <v>0.43750851846803873</v>
      </c>
      <c r="D20" s="6">
        <f>D17/D15</f>
        <v>0.44582128596998488</v>
      </c>
      <c r="E20" s="6">
        <f t="shared" si="0"/>
        <v>1.9000241483420218E-2</v>
      </c>
    </row>
    <row r="21" spans="2:5" ht="30" customHeight="1" thickBot="1" x14ac:dyDescent="0.25">
      <c r="B21" s="4" t="s">
        <v>23</v>
      </c>
      <c r="C21" s="5">
        <v>1004</v>
      </c>
      <c r="D21" s="5">
        <v>1240</v>
      </c>
      <c r="E21" s="6">
        <f t="shared" si="0"/>
        <v>0.23505976095617531</v>
      </c>
    </row>
    <row r="22" spans="2:5" ht="20.100000000000001" customHeight="1" thickBot="1" x14ac:dyDescent="0.25">
      <c r="B22" s="4" t="s">
        <v>24</v>
      </c>
      <c r="C22" s="5">
        <v>543</v>
      </c>
      <c r="D22" s="5">
        <v>654</v>
      </c>
      <c r="E22" s="6">
        <f t="shared" si="0"/>
        <v>0.20441988950276244</v>
      </c>
    </row>
    <row r="23" spans="2:5" ht="20.100000000000001" customHeight="1" thickBot="1" x14ac:dyDescent="0.25">
      <c r="B23" s="4" t="s">
        <v>25</v>
      </c>
      <c r="C23" s="5">
        <v>461</v>
      </c>
      <c r="D23" s="5">
        <v>586</v>
      </c>
      <c r="E23" s="6">
        <f t="shared" si="0"/>
        <v>0.27114967462039047</v>
      </c>
    </row>
    <row r="24" spans="2:5" ht="20.100000000000001" customHeight="1" thickBot="1" x14ac:dyDescent="0.25">
      <c r="B24" s="4" t="s">
        <v>21</v>
      </c>
      <c r="C24" s="6">
        <f>C23/C21</f>
        <v>0.4591633466135458</v>
      </c>
      <c r="D24" s="6">
        <f t="shared" ref="D24" si="1">D23/D21</f>
        <v>0.47258064516129034</v>
      </c>
      <c r="E24" s="6">
        <f t="shared" si="0"/>
        <v>2.9221188160380732E-2</v>
      </c>
    </row>
    <row r="25" spans="2:5" ht="20.100000000000001" customHeight="1" thickBot="1" x14ac:dyDescent="0.25">
      <c r="B25" s="7" t="s">
        <v>26</v>
      </c>
      <c r="C25" s="6">
        <v>1.1874896820952388</v>
      </c>
      <c r="D25" s="6">
        <v>1.1580573719129232</v>
      </c>
      <c r="E25" s="6">
        <f t="shared" si="0"/>
        <v>-2.4785318665156191E-2</v>
      </c>
    </row>
    <row r="33" spans="2:5" ht="42.75" customHeight="1" thickBot="1" x14ac:dyDescent="0.25">
      <c r="C33" s="8">
        <v>2024</v>
      </c>
      <c r="D33" s="8">
        <v>2025</v>
      </c>
      <c r="E33" s="8" t="s">
        <v>99</v>
      </c>
    </row>
    <row r="34" spans="2:5" ht="20.100000000000001" customHeight="1" thickBot="1" x14ac:dyDescent="0.25">
      <c r="B34" s="4" t="s">
        <v>27</v>
      </c>
      <c r="C34" s="5">
        <v>1644</v>
      </c>
      <c r="D34" s="5">
        <v>1606</v>
      </c>
      <c r="E34" s="6">
        <f>IF(C34&gt;0,(D34-C34)/C34,"-")</f>
        <v>-2.3114355231143552E-2</v>
      </c>
    </row>
    <row r="35" spans="2:5" ht="20.100000000000001" customHeight="1" thickBot="1" x14ac:dyDescent="0.25">
      <c r="B35" s="4" t="s">
        <v>29</v>
      </c>
      <c r="C35" s="5">
        <v>4</v>
      </c>
      <c r="D35" s="5">
        <v>1</v>
      </c>
      <c r="E35" s="6">
        <f t="shared" ref="E35:E37" si="2">IF(C35&gt;0,(D35-C35)/C35,"-")</f>
        <v>-0.75</v>
      </c>
    </row>
    <row r="36" spans="2:5" ht="20.100000000000001" customHeight="1" thickBot="1" x14ac:dyDescent="0.25">
      <c r="B36" s="4" t="s">
        <v>28</v>
      </c>
      <c r="C36" s="5">
        <v>1306</v>
      </c>
      <c r="D36" s="5">
        <v>1252</v>
      </c>
      <c r="E36" s="6">
        <f t="shared" si="2"/>
        <v>-4.1347626339969371E-2</v>
      </c>
    </row>
    <row r="37" spans="2:5" ht="20.100000000000001" customHeight="1" thickBot="1" x14ac:dyDescent="0.25">
      <c r="B37" s="4" t="s">
        <v>30</v>
      </c>
      <c r="C37" s="5">
        <v>335</v>
      </c>
      <c r="D37" s="5">
        <v>353</v>
      </c>
      <c r="E37" s="6">
        <f t="shared" si="2"/>
        <v>5.3731343283582089E-2</v>
      </c>
    </row>
    <row r="43" spans="2:5" ht="42.75" customHeight="1" thickBot="1" x14ac:dyDescent="0.25">
      <c r="C43" s="8">
        <v>2024</v>
      </c>
      <c r="D43" s="8">
        <v>2025</v>
      </c>
      <c r="E43" s="8" t="s">
        <v>99</v>
      </c>
    </row>
    <row r="44" spans="2:5" ht="20.100000000000001" customHeight="1" thickBot="1" x14ac:dyDescent="0.25">
      <c r="B44" s="4" t="s">
        <v>33</v>
      </c>
      <c r="C44" s="5">
        <v>1116</v>
      </c>
      <c r="D44" s="5">
        <v>1030</v>
      </c>
      <c r="E44" s="6">
        <f>IF(C44&gt;0,(D44-C44)/C44,"-")</f>
        <v>-7.7060931899641583E-2</v>
      </c>
    </row>
    <row r="45" spans="2:5" ht="20.100000000000001" customHeight="1" thickBot="1" x14ac:dyDescent="0.25">
      <c r="B45" s="4" t="s">
        <v>34</v>
      </c>
      <c r="C45" s="5">
        <v>47</v>
      </c>
      <c r="D45" s="5">
        <v>87</v>
      </c>
      <c r="E45" s="6">
        <f t="shared" ref="E45:E51" si="3">IF(C45&gt;0,(D45-C45)/C45,"-")</f>
        <v>0.85106382978723405</v>
      </c>
    </row>
    <row r="46" spans="2:5" ht="20.100000000000001" customHeight="1" thickBot="1" x14ac:dyDescent="0.25">
      <c r="B46" s="4" t="s">
        <v>31</v>
      </c>
      <c r="C46" s="5">
        <v>97</v>
      </c>
      <c r="D46" s="5">
        <v>180</v>
      </c>
      <c r="E46" s="6">
        <f t="shared" si="3"/>
        <v>0.85567010309278346</v>
      </c>
    </row>
    <row r="47" spans="2:5" ht="20.100000000000001" customHeight="1" thickBot="1" x14ac:dyDescent="0.25">
      <c r="B47" s="4" t="s">
        <v>32</v>
      </c>
      <c r="C47" s="5">
        <v>3198</v>
      </c>
      <c r="D47" s="5">
        <v>3181</v>
      </c>
      <c r="E47" s="6">
        <f t="shared" si="3"/>
        <v>-5.3158223889931211E-3</v>
      </c>
    </row>
    <row r="48" spans="2:5" ht="20.100000000000001" customHeight="1" thickBot="1" x14ac:dyDescent="0.25">
      <c r="B48" s="4" t="s">
        <v>35</v>
      </c>
      <c r="C48" s="5">
        <v>1177</v>
      </c>
      <c r="D48" s="5">
        <v>1247</v>
      </c>
      <c r="E48" s="6">
        <f t="shared" si="3"/>
        <v>5.9473237043330504E-2</v>
      </c>
    </row>
    <row r="49" spans="2:5" ht="20.100000000000001" customHeight="1" thickBot="1" x14ac:dyDescent="0.25">
      <c r="B49" s="4" t="s">
        <v>67</v>
      </c>
      <c r="C49" s="5">
        <v>1393</v>
      </c>
      <c r="D49" s="5">
        <v>1183</v>
      </c>
      <c r="E49" s="6">
        <f t="shared" si="3"/>
        <v>-0.15075376884422109</v>
      </c>
    </row>
    <row r="50" spans="2:5" ht="20.100000000000001" customHeight="1" collapsed="1" thickBot="1" x14ac:dyDescent="0.25">
      <c r="B50" s="4" t="s">
        <v>36</v>
      </c>
      <c r="C50" s="6">
        <f>C44/(C44+C45)</f>
        <v>0.95958727429062773</v>
      </c>
      <c r="D50" s="6">
        <f>D44/(D44+D45)</f>
        <v>0.92211280214861235</v>
      </c>
      <c r="E50" s="6">
        <f t="shared" si="3"/>
        <v>-3.9052698119322479E-2</v>
      </c>
    </row>
    <row r="51" spans="2:5" ht="20.100000000000001" customHeight="1" thickBot="1" x14ac:dyDescent="0.25">
      <c r="B51" s="4" t="s">
        <v>37</v>
      </c>
      <c r="C51" s="6">
        <f>C47/(C46+C47)</f>
        <v>0.97056145675265559</v>
      </c>
      <c r="D51" s="6">
        <f t="shared" ref="D51" si="4">D47/(D46+D47)</f>
        <v>0.94644451056233259</v>
      </c>
      <c r="E51" s="6">
        <f t="shared" si="3"/>
        <v>-2.4848448310542309E-2</v>
      </c>
    </row>
    <row r="57" spans="2:5" ht="42.75" customHeight="1" thickBot="1" x14ac:dyDescent="0.25">
      <c r="C57" s="8">
        <v>2024</v>
      </c>
      <c r="D57" s="8">
        <v>2025</v>
      </c>
      <c r="E57" s="8" t="s">
        <v>99</v>
      </c>
    </row>
    <row r="58" spans="2:5" ht="20.100000000000001" customHeight="1" thickBot="1" x14ac:dyDescent="0.25">
      <c r="B58" s="4" t="s">
        <v>38</v>
      </c>
      <c r="C58" s="5">
        <v>1164</v>
      </c>
      <c r="D58" s="5">
        <v>1122</v>
      </c>
      <c r="E58" s="6">
        <f>IF(C58&gt;0,(D58-C58)/C58,"-")</f>
        <v>-3.608247422680412E-2</v>
      </c>
    </row>
    <row r="59" spans="2:5" ht="20.100000000000001" customHeight="1" thickBot="1" x14ac:dyDescent="0.25">
      <c r="B59" s="4" t="s">
        <v>41</v>
      </c>
      <c r="C59" s="5">
        <v>629</v>
      </c>
      <c r="D59" s="5">
        <v>559</v>
      </c>
      <c r="E59" s="6">
        <f t="shared" ref="E59:E63" si="5">IF(C59&gt;0,(D59-C59)/C59,"-")</f>
        <v>-0.11128775834658187</v>
      </c>
    </row>
    <row r="60" spans="2:5" ht="20.100000000000001" customHeight="1" thickBot="1" x14ac:dyDescent="0.25">
      <c r="B60" s="4" t="s">
        <v>42</v>
      </c>
      <c r="C60" s="5">
        <v>488</v>
      </c>
      <c r="D60" s="5">
        <v>476</v>
      </c>
      <c r="E60" s="6">
        <f t="shared" si="5"/>
        <v>-2.4590163934426229E-2</v>
      </c>
    </row>
    <row r="61" spans="2:5" ht="20.100000000000001" customHeight="1" collapsed="1" thickBot="1" x14ac:dyDescent="0.25">
      <c r="B61" s="4" t="s">
        <v>98</v>
      </c>
      <c r="C61" s="6">
        <f>(C59+C60)/C58</f>
        <v>0.9596219931271478</v>
      </c>
      <c r="D61" s="6">
        <f>(D59+D60)/D58</f>
        <v>0.92245989304812837</v>
      </c>
      <c r="E61" s="6">
        <f t="shared" si="5"/>
        <v>-3.8725769464618282E-2</v>
      </c>
    </row>
    <row r="62" spans="2:5" ht="20.100000000000001" customHeight="1" thickBot="1" x14ac:dyDescent="0.25">
      <c r="B62" s="4" t="s">
        <v>39</v>
      </c>
      <c r="C62" s="6">
        <v>0.95592705167173253</v>
      </c>
      <c r="D62" s="6">
        <v>0.91339869281045749</v>
      </c>
      <c r="E62" s="6">
        <f t="shared" si="5"/>
        <v>-4.4489125804004728E-2</v>
      </c>
    </row>
    <row r="63" spans="2:5" ht="20.100000000000001" customHeight="1" thickBot="1" x14ac:dyDescent="0.25">
      <c r="B63" s="4" t="s">
        <v>40</v>
      </c>
      <c r="C63" s="6">
        <v>0.96442687747035571</v>
      </c>
      <c r="D63" s="6">
        <v>0.93333333333333335</v>
      </c>
      <c r="E63" s="6">
        <f t="shared" si="5"/>
        <v>-3.2240437158469915E-2</v>
      </c>
    </row>
    <row r="64" spans="2:5" ht="15" thickBot="1" x14ac:dyDescent="0.25">
      <c r="E64" s="6"/>
    </row>
    <row r="69" spans="2:5" ht="42.75" customHeight="1" thickBot="1" x14ac:dyDescent="0.25">
      <c r="C69" s="8">
        <v>2024</v>
      </c>
      <c r="D69" s="8">
        <v>2025</v>
      </c>
      <c r="E69" s="8" t="s">
        <v>99</v>
      </c>
    </row>
    <row r="70" spans="2:5" ht="20.100000000000001" customHeight="1" thickBot="1" x14ac:dyDescent="0.25">
      <c r="B70" s="4" t="s">
        <v>44</v>
      </c>
      <c r="C70" s="5">
        <v>6748</v>
      </c>
      <c r="D70" s="5">
        <v>6971</v>
      </c>
      <c r="E70" s="6">
        <f>IF(C70&gt;0,(D70-C70)/C70,"-")</f>
        <v>3.3046828689982218E-2</v>
      </c>
    </row>
    <row r="71" spans="2:5" ht="20.100000000000001" customHeight="1" thickBot="1" x14ac:dyDescent="0.25">
      <c r="B71" s="4" t="s">
        <v>45</v>
      </c>
      <c r="C71" s="5">
        <v>2490</v>
      </c>
      <c r="D71" s="5">
        <v>2527</v>
      </c>
      <c r="E71" s="6">
        <f t="shared" ref="E71:E77" si="6">IF(C71&gt;0,(D71-C71)/C71,"-")</f>
        <v>1.4859437751004016E-2</v>
      </c>
    </row>
    <row r="72" spans="2:5" ht="20.100000000000001" customHeight="1" thickBot="1" x14ac:dyDescent="0.25">
      <c r="B72" s="4" t="s">
        <v>43</v>
      </c>
      <c r="C72" s="5">
        <v>14</v>
      </c>
      <c r="D72" s="5">
        <v>16</v>
      </c>
      <c r="E72" s="6">
        <f t="shared" si="6"/>
        <v>0.14285714285714285</v>
      </c>
    </row>
    <row r="73" spans="2:5" ht="20.100000000000001" customHeight="1" thickBot="1" x14ac:dyDescent="0.25">
      <c r="B73" s="4" t="s">
        <v>46</v>
      </c>
      <c r="C73" s="5">
        <v>2755</v>
      </c>
      <c r="D73" s="5">
        <v>2964</v>
      </c>
      <c r="E73" s="6">
        <f t="shared" si="6"/>
        <v>7.586206896551724E-2</v>
      </c>
    </row>
    <row r="74" spans="2:5" ht="20.100000000000001" customHeight="1" thickBot="1" x14ac:dyDescent="0.25">
      <c r="B74" s="4" t="s">
        <v>47</v>
      </c>
      <c r="C74" s="5">
        <v>1279</v>
      </c>
      <c r="D74" s="5">
        <v>1205</v>
      </c>
      <c r="E74" s="6">
        <f t="shared" si="6"/>
        <v>-5.7857701329163409E-2</v>
      </c>
    </row>
    <row r="75" spans="2:5" ht="20.100000000000001" customHeight="1" thickBot="1" x14ac:dyDescent="0.25">
      <c r="B75" s="4" t="s">
        <v>48</v>
      </c>
      <c r="C75" s="5">
        <v>210</v>
      </c>
      <c r="D75" s="5">
        <v>258</v>
      </c>
      <c r="E75" s="6">
        <f t="shared" si="6"/>
        <v>0.22857142857142856</v>
      </c>
    </row>
    <row r="76" spans="2:5" ht="20.100000000000001" customHeight="1" thickBot="1" x14ac:dyDescent="0.25">
      <c r="B76" s="4" t="s">
        <v>49</v>
      </c>
      <c r="C76" s="5">
        <v>0</v>
      </c>
      <c r="D76" s="5">
        <v>0</v>
      </c>
      <c r="E76" s="6" t="str">
        <f t="shared" si="6"/>
        <v>-</v>
      </c>
    </row>
    <row r="77" spans="2:5" ht="20.100000000000001" customHeight="1" thickBot="1" x14ac:dyDescent="0.25">
      <c r="B77" s="4" t="s">
        <v>50</v>
      </c>
      <c r="C77" s="5">
        <v>0</v>
      </c>
      <c r="D77" s="5">
        <v>1</v>
      </c>
      <c r="E77" s="6" t="str">
        <f t="shared" si="6"/>
        <v>-</v>
      </c>
    </row>
    <row r="89" spans="2:5" ht="42.75" customHeight="1" thickBot="1" x14ac:dyDescent="0.25">
      <c r="C89" s="8">
        <v>2024</v>
      </c>
      <c r="D89" s="8">
        <v>2025</v>
      </c>
      <c r="E89" s="8" t="s">
        <v>99</v>
      </c>
    </row>
    <row r="90" spans="2:5" ht="29.25" thickBot="1" x14ac:dyDescent="0.25">
      <c r="B90" s="4" t="s">
        <v>51</v>
      </c>
      <c r="C90" s="5">
        <v>728</v>
      </c>
      <c r="D90" s="5">
        <v>636</v>
      </c>
      <c r="E90" s="6">
        <f>IF(C90&gt;0,(D90-C90)/C90,"-")</f>
        <v>-0.12637362637362637</v>
      </c>
    </row>
    <row r="91" spans="2:5" ht="29.25" thickBot="1" x14ac:dyDescent="0.25">
      <c r="B91" s="4" t="s">
        <v>52</v>
      </c>
      <c r="C91" s="5">
        <v>199</v>
      </c>
      <c r="D91" s="5">
        <v>182</v>
      </c>
      <c r="E91" s="6">
        <f t="shared" ref="E91:E93" si="7">IF(C91&gt;0,(D91-C91)/C91,"-")</f>
        <v>-8.5427135678391955E-2</v>
      </c>
    </row>
    <row r="92" spans="2:5" ht="29.25" customHeight="1" thickBot="1" x14ac:dyDescent="0.25">
      <c r="B92" s="4" t="s">
        <v>53</v>
      </c>
      <c r="C92" s="5">
        <v>241</v>
      </c>
      <c r="D92" s="5">
        <v>189</v>
      </c>
      <c r="E92" s="6">
        <f t="shared" si="7"/>
        <v>-0.21576763485477179</v>
      </c>
    </row>
    <row r="93" spans="2:5" ht="29.25" customHeight="1" thickBot="1" x14ac:dyDescent="0.25">
      <c r="B93" s="4" t="s">
        <v>54</v>
      </c>
      <c r="C93" s="6">
        <f>(C90+C91)/(C90+C91+C92)</f>
        <v>0.79366438356164382</v>
      </c>
      <c r="D93" s="6">
        <f>(D90+D91)/(D90+D91+D92)</f>
        <v>0.8123138033763655</v>
      </c>
      <c r="E93" s="6">
        <f t="shared" si="7"/>
        <v>2.3497866605819765E-2</v>
      </c>
    </row>
    <row r="99" spans="2:5" ht="42.75" customHeight="1" thickBot="1" x14ac:dyDescent="0.25">
      <c r="C99" s="8">
        <v>2024</v>
      </c>
      <c r="D99" s="8">
        <v>2025</v>
      </c>
      <c r="E99" s="8" t="s">
        <v>99</v>
      </c>
    </row>
    <row r="100" spans="2:5" ht="20.100000000000001" customHeight="1" thickBot="1" x14ac:dyDescent="0.25">
      <c r="B100" s="4" t="s">
        <v>38</v>
      </c>
      <c r="C100" s="5">
        <v>1172</v>
      </c>
      <c r="D100" s="5">
        <v>1008</v>
      </c>
      <c r="E100" s="6">
        <f>IF(C100&gt;0,(D100-C100)/C100,"-")</f>
        <v>-0.13993174061433447</v>
      </c>
    </row>
    <row r="101" spans="2:5" ht="20.100000000000001" customHeight="1" thickBot="1" x14ac:dyDescent="0.25">
      <c r="B101" s="4" t="s">
        <v>41</v>
      </c>
      <c r="C101" s="5">
        <v>580</v>
      </c>
      <c r="D101" s="5">
        <v>466</v>
      </c>
      <c r="E101" s="6">
        <f t="shared" ref="E101:E105" si="8">IF(C101&gt;0,(D101-C101)/C101,"-")</f>
        <v>-0.19655172413793104</v>
      </c>
    </row>
    <row r="102" spans="2:5" ht="20.100000000000001" customHeight="1" thickBot="1" x14ac:dyDescent="0.25">
      <c r="B102" s="4" t="s">
        <v>42</v>
      </c>
      <c r="C102" s="5">
        <v>347</v>
      </c>
      <c r="D102" s="5">
        <v>352</v>
      </c>
      <c r="E102" s="6">
        <f t="shared" si="8"/>
        <v>1.4409221902017291E-2</v>
      </c>
    </row>
    <row r="103" spans="2:5" ht="20.100000000000001" customHeight="1" thickBot="1" x14ac:dyDescent="0.25">
      <c r="B103" s="4" t="s">
        <v>98</v>
      </c>
      <c r="C103" s="6">
        <f>(C101+C102)/C100</f>
        <v>0.79095563139931746</v>
      </c>
      <c r="D103" s="6">
        <f>(D101+D102)/D100</f>
        <v>0.81150793650793651</v>
      </c>
      <c r="E103" s="6">
        <f t="shared" si="8"/>
        <v>2.5984144107121389E-2</v>
      </c>
    </row>
    <row r="104" spans="2:5" ht="20.100000000000001" customHeight="1" thickBot="1" x14ac:dyDescent="0.25">
      <c r="B104" s="4" t="s">
        <v>39</v>
      </c>
      <c r="C104" s="6">
        <v>0.80332409972299168</v>
      </c>
      <c r="D104" s="6">
        <v>0.79658119658119653</v>
      </c>
      <c r="E104" s="6">
        <f t="shared" si="8"/>
        <v>-8.3937518420277597E-3</v>
      </c>
    </row>
    <row r="105" spans="2:5" ht="20.100000000000001" customHeight="1" thickBot="1" x14ac:dyDescent="0.25">
      <c r="B105" s="4" t="s">
        <v>40</v>
      </c>
      <c r="C105" s="6">
        <v>0.77111111111111108</v>
      </c>
      <c r="D105" s="6">
        <v>0.8321513002364066</v>
      </c>
      <c r="E105" s="6">
        <f t="shared" si="8"/>
        <v>7.9158746704273725E-2</v>
      </c>
    </row>
    <row r="111" spans="2:5" ht="42.75" customHeight="1" thickBot="1" x14ac:dyDescent="0.25">
      <c r="C111" s="8">
        <v>2024</v>
      </c>
      <c r="D111" s="8">
        <v>2025</v>
      </c>
      <c r="E111" s="8" t="s">
        <v>99</v>
      </c>
    </row>
    <row r="112" spans="2:5" ht="15" thickBot="1" x14ac:dyDescent="0.25">
      <c r="B112" s="4" t="s">
        <v>55</v>
      </c>
      <c r="C112" s="5">
        <v>1149</v>
      </c>
      <c r="D112" s="5">
        <v>1082</v>
      </c>
      <c r="E112" s="6">
        <f>IF(C112&gt;0,(D112-C112)/C112,"-")</f>
        <v>-5.8311575282854654E-2</v>
      </c>
    </row>
    <row r="113" spans="2:14" ht="15" thickBot="1" x14ac:dyDescent="0.25">
      <c r="B113" s="4" t="s">
        <v>56</v>
      </c>
      <c r="C113" s="5">
        <v>906</v>
      </c>
      <c r="D113" s="5">
        <v>838</v>
      </c>
      <c r="E113" s="6">
        <f t="shared" ref="E113:E114" si="9">IF(C113&gt;0,(D113-C113)/C113,"-")</f>
        <v>-7.505518763796909E-2</v>
      </c>
    </row>
    <row r="114" spans="2:14" ht="15" thickBot="1" x14ac:dyDescent="0.25">
      <c r="B114" s="4" t="s">
        <v>57</v>
      </c>
      <c r="C114" s="5">
        <v>243</v>
      </c>
      <c r="D114" s="5">
        <v>244</v>
      </c>
      <c r="E114" s="6">
        <f t="shared" si="9"/>
        <v>4.11522633744856E-3</v>
      </c>
    </row>
    <row r="116" spans="2:14" x14ac:dyDescent="0.2">
      <c r="B116" s="9"/>
      <c r="C116" s="9"/>
      <c r="D116" s="9"/>
      <c r="E116" s="9"/>
      <c r="F116" s="9"/>
      <c r="G116" s="9"/>
      <c r="H116" s="9"/>
      <c r="I116" s="9"/>
      <c r="J116" s="9"/>
    </row>
    <row r="126" spans="2:14" ht="26.25" customHeight="1" thickBot="1" x14ac:dyDescent="0.25">
      <c r="C126" s="27">
        <v>2024</v>
      </c>
      <c r="D126" s="28"/>
      <c r="E126" s="28"/>
      <c r="F126" s="29"/>
      <c r="G126" s="27">
        <v>2025</v>
      </c>
      <c r="H126" s="28"/>
      <c r="I126" s="28"/>
      <c r="J126" s="29"/>
      <c r="K126" s="30" t="s">
        <v>58</v>
      </c>
      <c r="L126" s="31"/>
      <c r="M126" s="31"/>
      <c r="N126" s="31"/>
    </row>
    <row r="127" spans="2:14" ht="29.25" customHeight="1" thickBot="1" x14ac:dyDescent="0.25">
      <c r="C127" s="11" t="s">
        <v>59</v>
      </c>
      <c r="D127" s="12" t="s">
        <v>60</v>
      </c>
      <c r="E127" s="12" t="s">
        <v>61</v>
      </c>
      <c r="F127" s="12" t="s">
        <v>62</v>
      </c>
      <c r="G127" s="11" t="s">
        <v>59</v>
      </c>
      <c r="H127" s="12" t="s">
        <v>60</v>
      </c>
      <c r="I127" s="12" t="s">
        <v>61</v>
      </c>
      <c r="J127" s="12" t="s">
        <v>62</v>
      </c>
      <c r="K127" s="11" t="s">
        <v>59</v>
      </c>
      <c r="L127" s="12" t="s">
        <v>60</v>
      </c>
      <c r="M127" s="12" t="s">
        <v>61</v>
      </c>
      <c r="N127" s="12" t="s">
        <v>62</v>
      </c>
    </row>
    <row r="128" spans="2:14" ht="15" thickBot="1" x14ac:dyDescent="0.25">
      <c r="B128" s="4" t="s">
        <v>63</v>
      </c>
      <c r="C128" s="10">
        <v>2</v>
      </c>
      <c r="D128" s="10">
        <v>0</v>
      </c>
      <c r="E128" s="10">
        <v>0</v>
      </c>
      <c r="F128" s="10">
        <v>2</v>
      </c>
      <c r="G128" s="10">
        <v>1</v>
      </c>
      <c r="H128" s="10">
        <v>0</v>
      </c>
      <c r="I128" s="10">
        <v>0</v>
      </c>
      <c r="J128" s="10">
        <v>1</v>
      </c>
      <c r="K128" s="6">
        <f>IF(C128=0,"-",(G128-C128)/C128)</f>
        <v>-0.5</v>
      </c>
      <c r="L128" s="6" t="str">
        <f t="shared" ref="L128:N133" si="10">IF(D128=0,"-",(H128-D128)/D128)</f>
        <v>-</v>
      </c>
      <c r="M128" s="6" t="str">
        <f t="shared" si="10"/>
        <v>-</v>
      </c>
      <c r="N128" s="6">
        <f t="shared" si="10"/>
        <v>-0.5</v>
      </c>
    </row>
    <row r="129" spans="2:14" ht="15" thickBot="1" x14ac:dyDescent="0.25">
      <c r="B129" s="4" t="s">
        <v>64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6" t="str">
        <f t="shared" ref="K129:K133" si="11">IF(C129=0,"-",(G129-C129)/C129)</f>
        <v>-</v>
      </c>
      <c r="L129" s="6" t="str">
        <f t="shared" si="10"/>
        <v>-</v>
      </c>
      <c r="M129" s="6" t="str">
        <f t="shared" si="10"/>
        <v>-</v>
      </c>
      <c r="N129" s="6" t="str">
        <f t="shared" si="10"/>
        <v>-</v>
      </c>
    </row>
    <row r="130" spans="2:14" ht="15" thickBot="1" x14ac:dyDescent="0.25">
      <c r="B130" s="4" t="s">
        <v>65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6" t="str">
        <f t="shared" si="11"/>
        <v>-</v>
      </c>
      <c r="L130" s="6" t="str">
        <f t="shared" si="10"/>
        <v>-</v>
      </c>
      <c r="M130" s="6" t="str">
        <f t="shared" si="10"/>
        <v>-</v>
      </c>
      <c r="N130" s="6" t="str">
        <f t="shared" si="10"/>
        <v>-</v>
      </c>
    </row>
    <row r="131" spans="2:14" ht="15" thickBot="1" x14ac:dyDescent="0.25">
      <c r="B131" s="7" t="s">
        <v>66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6" t="str">
        <f t="shared" si="11"/>
        <v>-</v>
      </c>
      <c r="L131" s="6" t="str">
        <f t="shared" si="10"/>
        <v>-</v>
      </c>
      <c r="M131" s="6" t="str">
        <f t="shared" si="10"/>
        <v>-</v>
      </c>
      <c r="N131" s="6" t="str">
        <f t="shared" si="10"/>
        <v>-</v>
      </c>
    </row>
    <row r="132" spans="2:14" ht="15" thickBot="1" x14ac:dyDescent="0.25">
      <c r="B132" s="4" t="s">
        <v>67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6" t="str">
        <f t="shared" si="11"/>
        <v>-</v>
      </c>
      <c r="L132" s="6" t="str">
        <f t="shared" si="10"/>
        <v>-</v>
      </c>
      <c r="M132" s="6" t="str">
        <f t="shared" si="10"/>
        <v>-</v>
      </c>
      <c r="N132" s="6" t="str">
        <f t="shared" si="10"/>
        <v>-</v>
      </c>
    </row>
    <row r="133" spans="2:14" ht="15" thickBot="1" x14ac:dyDescent="0.25">
      <c r="B133" s="4" t="s">
        <v>68</v>
      </c>
      <c r="C133" s="10">
        <v>2</v>
      </c>
      <c r="D133" s="10">
        <v>0</v>
      </c>
      <c r="E133" s="10">
        <v>0</v>
      </c>
      <c r="F133" s="10">
        <v>2</v>
      </c>
      <c r="G133" s="10">
        <v>1</v>
      </c>
      <c r="H133" s="10">
        <v>0</v>
      </c>
      <c r="I133" s="10">
        <v>0</v>
      </c>
      <c r="J133" s="10">
        <v>1</v>
      </c>
      <c r="K133" s="6">
        <f t="shared" si="11"/>
        <v>-0.5</v>
      </c>
      <c r="L133" s="6" t="str">
        <f t="shared" si="10"/>
        <v>-</v>
      </c>
      <c r="M133" s="6" t="str">
        <f t="shared" si="10"/>
        <v>-</v>
      </c>
      <c r="N133" s="6">
        <f t="shared" si="10"/>
        <v>-0.5</v>
      </c>
    </row>
    <row r="134" spans="2:14" ht="15" thickBot="1" x14ac:dyDescent="0.25">
      <c r="B134" s="4" t="s">
        <v>36</v>
      </c>
      <c r="C134" s="6">
        <f>IF(C128=0,"-",C128/(C128+C129))</f>
        <v>1</v>
      </c>
      <c r="D134" s="6" t="str">
        <f>IF(D128=0,"-",D128/(D128+D129))</f>
        <v>-</v>
      </c>
      <c r="E134" s="6" t="str">
        <f t="shared" ref="E134:J134" si="12">IF(E128=0,"-",E128/(E128+E129))</f>
        <v>-</v>
      </c>
      <c r="F134" s="6">
        <f t="shared" si="12"/>
        <v>1</v>
      </c>
      <c r="G134" s="6">
        <f t="shared" si="12"/>
        <v>1</v>
      </c>
      <c r="H134" s="6" t="str">
        <f t="shared" si="12"/>
        <v>-</v>
      </c>
      <c r="I134" s="6" t="str">
        <f t="shared" si="12"/>
        <v>-</v>
      </c>
      <c r="J134" s="6">
        <f t="shared" si="12"/>
        <v>1</v>
      </c>
      <c r="K134" s="6">
        <f>IF(OR(C134="-",G134="-"),"-",(G134-C134)/C134)</f>
        <v>0</v>
      </c>
      <c r="L134" s="6" t="str">
        <f t="shared" ref="L134:N135" si="13">IF(OR(D134="-",H134="-"),"-",(H134-D134)/D134)</f>
        <v>-</v>
      </c>
      <c r="M134" s="6" t="str">
        <f t="shared" si="13"/>
        <v>-</v>
      </c>
      <c r="N134" s="6">
        <f t="shared" si="13"/>
        <v>0</v>
      </c>
    </row>
    <row r="135" spans="2:14" ht="15" thickBot="1" x14ac:dyDescent="0.25">
      <c r="B135" s="4" t="s">
        <v>37</v>
      </c>
      <c r="C135" s="6" t="str">
        <f>IF(C131=0,"-",C131/(C130+C131))</f>
        <v>-</v>
      </c>
      <c r="D135" s="6" t="str">
        <f t="shared" ref="D135:J135" si="14">IF(D131=0,"-",D131/(D130+D131))</f>
        <v>-</v>
      </c>
      <c r="E135" s="6" t="str">
        <f t="shared" si="14"/>
        <v>-</v>
      </c>
      <c r="F135" s="6" t="str">
        <f t="shared" si="14"/>
        <v>-</v>
      </c>
      <c r="G135" s="6" t="str">
        <f t="shared" si="14"/>
        <v>-</v>
      </c>
      <c r="H135" s="6" t="str">
        <f t="shared" si="14"/>
        <v>-</v>
      </c>
      <c r="I135" s="6" t="str">
        <f t="shared" si="14"/>
        <v>-</v>
      </c>
      <c r="J135" s="6" t="str">
        <f t="shared" si="14"/>
        <v>-</v>
      </c>
      <c r="K135" s="6" t="str">
        <f>IF(OR(C135="-",G135="-"),"-",(G135-C135)/C135)</f>
        <v>-</v>
      </c>
      <c r="L135" s="6" t="str">
        <f t="shared" si="13"/>
        <v>-</v>
      </c>
      <c r="M135" s="6" t="str">
        <f t="shared" si="13"/>
        <v>-</v>
      </c>
      <c r="N135" s="6" t="str">
        <f t="shared" si="13"/>
        <v>-</v>
      </c>
    </row>
    <row r="136" spans="2:14" x14ac:dyDescent="0.2">
      <c r="C136" s="13"/>
    </row>
    <row r="137" spans="2:14" x14ac:dyDescent="0.2">
      <c r="C137" s="13"/>
      <c r="M137" s="14"/>
    </row>
    <row r="138" spans="2:14" x14ac:dyDescent="0.2">
      <c r="C138" s="13"/>
    </row>
    <row r="141" spans="2:14" ht="29.25" customHeight="1" thickBot="1" x14ac:dyDescent="0.25">
      <c r="C141" s="27">
        <v>2024</v>
      </c>
      <c r="D141" s="28"/>
      <c r="E141" s="28"/>
      <c r="F141" s="29"/>
      <c r="G141" s="27">
        <v>2025</v>
      </c>
      <c r="H141" s="28"/>
      <c r="I141" s="28"/>
      <c r="J141" s="29"/>
      <c r="K141" s="30" t="s">
        <v>58</v>
      </c>
      <c r="L141" s="31"/>
      <c r="M141" s="31"/>
      <c r="N141" s="31"/>
    </row>
    <row r="142" spans="2:14" ht="57.75" customHeight="1" thickBot="1" x14ac:dyDescent="0.25">
      <c r="C142" s="12" t="s">
        <v>60</v>
      </c>
      <c r="D142" s="12" t="s">
        <v>70</v>
      </c>
      <c r="E142" s="12" t="s">
        <v>69</v>
      </c>
      <c r="F142" s="12" t="s">
        <v>62</v>
      </c>
      <c r="G142" s="12" t="s">
        <v>60</v>
      </c>
      <c r="H142" s="12" t="s">
        <v>70</v>
      </c>
      <c r="I142" s="12" t="s">
        <v>69</v>
      </c>
      <c r="J142" s="12" t="s">
        <v>62</v>
      </c>
      <c r="K142" s="12" t="s">
        <v>60</v>
      </c>
      <c r="L142" s="12" t="s">
        <v>70</v>
      </c>
      <c r="M142" s="12" t="s">
        <v>69</v>
      </c>
      <c r="N142" s="12" t="s">
        <v>62</v>
      </c>
    </row>
    <row r="143" spans="2:14" ht="15" thickBot="1" x14ac:dyDescent="0.25">
      <c r="B143" s="4" t="s">
        <v>71</v>
      </c>
      <c r="C143" s="10">
        <v>5</v>
      </c>
      <c r="D143" s="10">
        <v>0</v>
      </c>
      <c r="E143" s="10">
        <v>1</v>
      </c>
      <c r="F143" s="10">
        <v>6</v>
      </c>
      <c r="G143" s="10">
        <v>3</v>
      </c>
      <c r="H143" s="10">
        <v>0</v>
      </c>
      <c r="I143" s="10">
        <v>0</v>
      </c>
      <c r="J143" s="10">
        <v>3</v>
      </c>
      <c r="K143" s="6">
        <f>IF(C143=0,"-",(G143-C143)/C143)</f>
        <v>-0.4</v>
      </c>
      <c r="L143" s="6" t="str">
        <f t="shared" ref="L143:N147" si="15">IF(D143=0,"-",(H143-D143)/D143)</f>
        <v>-</v>
      </c>
      <c r="M143" s="6">
        <f t="shared" si="15"/>
        <v>-1</v>
      </c>
      <c r="N143" s="6">
        <f t="shared" si="15"/>
        <v>-0.5</v>
      </c>
    </row>
    <row r="144" spans="2:14" ht="15" thickBot="1" x14ac:dyDescent="0.25">
      <c r="B144" s="4" t="s">
        <v>72</v>
      </c>
      <c r="C144" s="10">
        <v>3</v>
      </c>
      <c r="D144" s="10">
        <v>0</v>
      </c>
      <c r="E144" s="10">
        <v>0</v>
      </c>
      <c r="F144" s="10">
        <v>3</v>
      </c>
      <c r="G144" s="10">
        <v>3</v>
      </c>
      <c r="H144" s="10">
        <v>0</v>
      </c>
      <c r="I144" s="10">
        <v>1</v>
      </c>
      <c r="J144" s="10">
        <v>4</v>
      </c>
      <c r="K144" s="6">
        <f t="shared" ref="K144:K147" si="16">IF(C144=0,"-",(G144-C144)/C144)</f>
        <v>0</v>
      </c>
      <c r="L144" s="6" t="str">
        <f t="shared" si="15"/>
        <v>-</v>
      </c>
      <c r="M144" s="6" t="str">
        <f t="shared" si="15"/>
        <v>-</v>
      </c>
      <c r="N144" s="6">
        <f t="shared" si="15"/>
        <v>0.33333333333333331</v>
      </c>
    </row>
    <row r="145" spans="2:14" ht="15" thickBot="1" x14ac:dyDescent="0.25">
      <c r="B145" s="4" t="s">
        <v>73</v>
      </c>
      <c r="C145" s="10">
        <v>37</v>
      </c>
      <c r="D145" s="10">
        <v>0</v>
      </c>
      <c r="E145" s="10">
        <v>6</v>
      </c>
      <c r="F145" s="10">
        <v>43</v>
      </c>
      <c r="G145" s="10">
        <v>56</v>
      </c>
      <c r="H145" s="10">
        <v>0</v>
      </c>
      <c r="I145" s="10">
        <v>9</v>
      </c>
      <c r="J145" s="10">
        <v>65</v>
      </c>
      <c r="K145" s="6">
        <f t="shared" si="16"/>
        <v>0.51351351351351349</v>
      </c>
      <c r="L145" s="6" t="str">
        <f t="shared" si="15"/>
        <v>-</v>
      </c>
      <c r="M145" s="6">
        <f t="shared" si="15"/>
        <v>0.5</v>
      </c>
      <c r="N145" s="6">
        <f t="shared" si="15"/>
        <v>0.51162790697674421</v>
      </c>
    </row>
    <row r="146" spans="2:14" ht="15" thickBot="1" x14ac:dyDescent="0.25">
      <c r="B146" s="4" t="s">
        <v>74</v>
      </c>
      <c r="C146" s="10">
        <v>3</v>
      </c>
      <c r="D146" s="10">
        <v>0</v>
      </c>
      <c r="E146" s="10">
        <v>0</v>
      </c>
      <c r="F146" s="10">
        <v>3</v>
      </c>
      <c r="G146" s="10">
        <v>6</v>
      </c>
      <c r="H146" s="10">
        <v>0</v>
      </c>
      <c r="I146" s="10">
        <v>0</v>
      </c>
      <c r="J146" s="10">
        <v>6</v>
      </c>
      <c r="K146" s="6">
        <f t="shared" si="16"/>
        <v>1</v>
      </c>
      <c r="L146" s="6" t="str">
        <f t="shared" si="15"/>
        <v>-</v>
      </c>
      <c r="M146" s="6" t="str">
        <f t="shared" si="15"/>
        <v>-</v>
      </c>
      <c r="N146" s="6">
        <f t="shared" si="15"/>
        <v>1</v>
      </c>
    </row>
    <row r="147" spans="2:14" ht="15" thickBot="1" x14ac:dyDescent="0.25">
      <c r="B147" s="4" t="s">
        <v>75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6" t="str">
        <f t="shared" si="16"/>
        <v>-</v>
      </c>
      <c r="L147" s="6" t="str">
        <f t="shared" si="15"/>
        <v>-</v>
      </c>
      <c r="M147" s="6" t="str">
        <f t="shared" si="15"/>
        <v>-</v>
      </c>
      <c r="N147" s="6" t="str">
        <f t="shared" si="15"/>
        <v>-</v>
      </c>
    </row>
    <row r="148" spans="2:14" ht="15" thickBot="1" x14ac:dyDescent="0.25">
      <c r="B148" s="7" t="s">
        <v>68</v>
      </c>
      <c r="C148" s="10">
        <v>48</v>
      </c>
      <c r="D148" s="10">
        <v>0</v>
      </c>
      <c r="E148" s="10">
        <v>7</v>
      </c>
      <c r="F148" s="10">
        <v>55</v>
      </c>
      <c r="G148" s="10">
        <v>68</v>
      </c>
      <c r="H148" s="10">
        <v>0</v>
      </c>
      <c r="I148" s="10">
        <v>10</v>
      </c>
      <c r="J148" s="10">
        <v>78</v>
      </c>
      <c r="K148" s="6">
        <f t="shared" ref="K148" si="17">IF(C148=0,"-",(G148-C148)/C148)</f>
        <v>0.41666666666666669</v>
      </c>
      <c r="L148" s="6" t="str">
        <f t="shared" ref="L148" si="18">IF(D148=0,"-",(H148-D148)/D148)</f>
        <v>-</v>
      </c>
      <c r="M148" s="6">
        <f t="shared" ref="M148" si="19">IF(E148=0,"-",(I148-E148)/E148)</f>
        <v>0.42857142857142855</v>
      </c>
      <c r="N148" s="6">
        <f t="shared" ref="N148" si="20">IF(F148=0,"-",(J148-F148)/F148)</f>
        <v>0.41818181818181815</v>
      </c>
    </row>
    <row r="149" spans="2:14" ht="29.25" thickBot="1" x14ac:dyDescent="0.25">
      <c r="B149" s="7" t="s">
        <v>76</v>
      </c>
      <c r="C149" s="6">
        <f t="shared" ref="C149:J150" si="21">IF(C143=0,"-",(C143/(C143+C145)))</f>
        <v>0.11904761904761904</v>
      </c>
      <c r="D149" s="6" t="str">
        <f t="shared" si="21"/>
        <v>-</v>
      </c>
      <c r="E149" s="6">
        <f t="shared" si="21"/>
        <v>0.14285714285714285</v>
      </c>
      <c r="F149" s="6">
        <f t="shared" si="21"/>
        <v>0.12244897959183673</v>
      </c>
      <c r="G149" s="6">
        <f t="shared" si="21"/>
        <v>5.0847457627118647E-2</v>
      </c>
      <c r="H149" s="6" t="str">
        <f t="shared" si="21"/>
        <v>-</v>
      </c>
      <c r="I149" s="6" t="str">
        <f t="shared" si="21"/>
        <v>-</v>
      </c>
      <c r="J149" s="6">
        <f t="shared" si="21"/>
        <v>4.4117647058823532E-2</v>
      </c>
      <c r="K149" s="6">
        <f>IF(OR(C149="-",G149="-"),"-",(G149-C149)/C149)</f>
        <v>-0.57288135593220335</v>
      </c>
      <c r="L149" s="6" t="str">
        <f t="shared" ref="L149:N150" si="22">IF(OR(D149="-",H149="-"),"-",(H149-D149)/D149)</f>
        <v>-</v>
      </c>
      <c r="M149" s="6" t="str">
        <f t="shared" si="22"/>
        <v>-</v>
      </c>
      <c r="N149" s="6">
        <f t="shared" si="22"/>
        <v>-0.63970588235294112</v>
      </c>
    </row>
    <row r="150" spans="2:14" ht="29.25" thickBot="1" x14ac:dyDescent="0.25">
      <c r="B150" s="7" t="s">
        <v>77</v>
      </c>
      <c r="C150" s="6">
        <f t="shared" si="21"/>
        <v>0.5</v>
      </c>
      <c r="D150" s="6" t="str">
        <f t="shared" si="21"/>
        <v>-</v>
      </c>
      <c r="E150" s="6" t="str">
        <f t="shared" si="21"/>
        <v>-</v>
      </c>
      <c r="F150" s="6">
        <f t="shared" si="21"/>
        <v>0.5</v>
      </c>
      <c r="G150" s="6">
        <f t="shared" si="21"/>
        <v>0.33333333333333331</v>
      </c>
      <c r="H150" s="6" t="str">
        <f t="shared" si="21"/>
        <v>-</v>
      </c>
      <c r="I150" s="6">
        <f t="shared" si="21"/>
        <v>1</v>
      </c>
      <c r="J150" s="6">
        <f t="shared" si="21"/>
        <v>0.4</v>
      </c>
      <c r="K150" s="6">
        <f>IF(OR(C150="-",G150="-"),"-",(G150-C150)/C150)</f>
        <v>-0.33333333333333337</v>
      </c>
      <c r="L150" s="6" t="str">
        <f t="shared" si="22"/>
        <v>-</v>
      </c>
      <c r="M150" s="6" t="str">
        <f t="shared" si="22"/>
        <v>-</v>
      </c>
      <c r="N150" s="6">
        <f t="shared" si="22"/>
        <v>-0.19999999999999996</v>
      </c>
    </row>
    <row r="151" spans="2:14" ht="14.25" x14ac:dyDescent="0.2">
      <c r="B151" s="7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</row>
    <row r="154" spans="2:14" ht="14.25" x14ac:dyDescent="0.2">
      <c r="B154" s="7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</row>
    <row r="155" spans="2:14" ht="14.25" x14ac:dyDescent="0.2">
      <c r="B155" s="7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</row>
    <row r="156" spans="2:14" ht="29.25" customHeight="1" thickBot="1" x14ac:dyDescent="0.25">
      <c r="B156" s="7"/>
      <c r="C156" s="8">
        <v>2024</v>
      </c>
      <c r="D156" s="8">
        <v>2025</v>
      </c>
      <c r="E156" s="8" t="s">
        <v>99</v>
      </c>
    </row>
    <row r="157" spans="2:14" ht="15" thickBot="1" x14ac:dyDescent="0.25">
      <c r="B157" s="4" t="s">
        <v>94</v>
      </c>
      <c r="C157" s="19">
        <v>41</v>
      </c>
      <c r="D157" s="19">
        <v>56</v>
      </c>
      <c r="E157" s="18">
        <f>IF(C157=0,"-",(D157-C157)/C157)</f>
        <v>0.36585365853658536</v>
      </c>
      <c r="F157" s="18"/>
      <c r="G157" s="18"/>
      <c r="H157" s="18"/>
      <c r="I157" s="18"/>
      <c r="J157" s="18"/>
      <c r="K157" s="18"/>
      <c r="L157" s="18"/>
      <c r="M157" s="18"/>
      <c r="N157" s="18"/>
    </row>
    <row r="158" spans="2:14" ht="15" thickBot="1" x14ac:dyDescent="0.25">
      <c r="B158" s="4" t="s">
        <v>95</v>
      </c>
      <c r="C158" s="19">
        <v>7</v>
      </c>
      <c r="D158" s="19">
        <v>12</v>
      </c>
      <c r="E158" s="18">
        <f t="shared" ref="E158:E159" si="23">IF(C158=0,"-",(D158-C158)/C158)</f>
        <v>0.7142857142857143</v>
      </c>
      <c r="F158" s="18"/>
      <c r="G158" s="18"/>
      <c r="H158" s="18"/>
      <c r="I158" s="18"/>
      <c r="J158" s="18"/>
      <c r="K158" s="18"/>
      <c r="L158" s="18"/>
      <c r="M158" s="18"/>
      <c r="N158" s="18"/>
    </row>
    <row r="159" spans="2:14" ht="15" thickBot="1" x14ac:dyDescent="0.25">
      <c r="B159" s="4" t="s">
        <v>96</v>
      </c>
      <c r="C159" s="19">
        <v>0</v>
      </c>
      <c r="D159" s="19">
        <v>0</v>
      </c>
      <c r="E159" s="18" t="str">
        <f t="shared" si="23"/>
        <v>-</v>
      </c>
      <c r="F159" s="18"/>
      <c r="G159" s="18"/>
      <c r="H159" s="18"/>
      <c r="I159" s="18"/>
      <c r="J159" s="18"/>
      <c r="K159" s="18"/>
      <c r="L159" s="18"/>
      <c r="M159" s="18"/>
      <c r="N159" s="18"/>
    </row>
    <row r="160" spans="2:14" ht="15" thickBot="1" x14ac:dyDescent="0.25">
      <c r="B160" s="4" t="s">
        <v>97</v>
      </c>
      <c r="C160" s="18">
        <f>IF(C157=0,"-",C157/(C157+C158+C159))</f>
        <v>0.85416666666666663</v>
      </c>
      <c r="D160" s="18">
        <f>IF(D157=0,"-",D157/(D157+D158+D159))</f>
        <v>0.82352941176470584</v>
      </c>
      <c r="E160" s="18">
        <f>IF(OR(C160="-",D160="-"),"-",(D160-C160)/C160)</f>
        <v>-3.5868005738880923E-2</v>
      </c>
      <c r="F160" s="18"/>
      <c r="G160" s="18"/>
      <c r="H160" s="18"/>
      <c r="I160" s="18"/>
      <c r="J160" s="18"/>
      <c r="K160" s="18"/>
      <c r="L160" s="18"/>
      <c r="M160" s="18"/>
      <c r="N160" s="18"/>
    </row>
    <row r="161" spans="2:14" ht="14.25" x14ac:dyDescent="0.2">
      <c r="B161" s="7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</row>
    <row r="162" spans="2:14" ht="14.25" x14ac:dyDescent="0.2">
      <c r="B162" s="7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</row>
    <row r="163" spans="2:14" ht="14.25" x14ac:dyDescent="0.2">
      <c r="B163" s="7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</row>
    <row r="165" spans="2:14" ht="42.75" customHeight="1" thickBot="1" x14ac:dyDescent="0.25">
      <c r="C165" s="8">
        <v>2024</v>
      </c>
      <c r="D165" s="8">
        <v>2025</v>
      </c>
      <c r="E165" s="8" t="s">
        <v>99</v>
      </c>
    </row>
    <row r="166" spans="2:14" ht="20.100000000000001" customHeight="1" thickBot="1" x14ac:dyDescent="0.25">
      <c r="B166" s="4" t="s">
        <v>38</v>
      </c>
      <c r="C166" s="5">
        <v>2</v>
      </c>
      <c r="D166" s="5">
        <v>1</v>
      </c>
      <c r="E166" s="6">
        <f>IF(C166=0,"-",(D166-C166)/C166)</f>
        <v>-0.5</v>
      </c>
    </row>
    <row r="167" spans="2:14" ht="20.100000000000001" customHeight="1" thickBot="1" x14ac:dyDescent="0.25">
      <c r="B167" s="4" t="s">
        <v>41</v>
      </c>
      <c r="C167" s="5">
        <v>2</v>
      </c>
      <c r="D167" s="5">
        <v>1</v>
      </c>
      <c r="E167" s="6">
        <f t="shared" ref="E167:E168" si="24">IF(C167=0,"-",(D167-C167)/C167)</f>
        <v>-0.5</v>
      </c>
    </row>
    <row r="168" spans="2:14" ht="20.100000000000001" customHeight="1" thickBot="1" x14ac:dyDescent="0.25">
      <c r="B168" s="4" t="s">
        <v>42</v>
      </c>
      <c r="C168" s="5">
        <v>0</v>
      </c>
      <c r="D168" s="5">
        <v>0</v>
      </c>
      <c r="E168" s="6" t="str">
        <f t="shared" si="24"/>
        <v>-</v>
      </c>
    </row>
    <row r="169" spans="2:14" ht="20.100000000000001" customHeight="1" thickBot="1" x14ac:dyDescent="0.25">
      <c r="B169" s="4" t="s">
        <v>98</v>
      </c>
      <c r="C169" s="6">
        <f>IF(C166=0,"-",(C167+C168)/C166)</f>
        <v>1</v>
      </c>
      <c r="D169" s="6">
        <f>IF(D166=0,"-",(D167+D168)/D166)</f>
        <v>1</v>
      </c>
      <c r="E169" s="6">
        <f t="shared" ref="E169:E171" si="25">IF(OR(C169="-",D169="-"),"-",(D169-C169)/C169)</f>
        <v>0</v>
      </c>
    </row>
    <row r="170" spans="2:14" ht="20.100000000000001" customHeight="1" thickBot="1" x14ac:dyDescent="0.25">
      <c r="B170" s="4" t="s">
        <v>39</v>
      </c>
      <c r="C170" s="6">
        <v>1</v>
      </c>
      <c r="D170" s="6">
        <v>1</v>
      </c>
      <c r="E170" s="6">
        <f t="shared" si="25"/>
        <v>0</v>
      </c>
    </row>
    <row r="171" spans="2:14" ht="20.100000000000001" customHeight="1" thickBot="1" x14ac:dyDescent="0.25">
      <c r="B171" s="4" t="s">
        <v>40</v>
      </c>
      <c r="C171" s="6" t="s">
        <v>103</v>
      </c>
      <c r="D171" s="6" t="s">
        <v>103</v>
      </c>
      <c r="E171" s="6" t="str">
        <f t="shared" si="25"/>
        <v>-</v>
      </c>
    </row>
    <row r="172" spans="2:14" ht="20.100000000000001" customHeight="1" x14ac:dyDescent="0.2">
      <c r="B172" s="7"/>
      <c r="C172" s="18"/>
      <c r="D172" s="18"/>
      <c r="E172" s="18"/>
    </row>
    <row r="177" spans="2:8" ht="42.75" customHeight="1" thickBot="1" x14ac:dyDescent="0.25">
      <c r="C177" s="8">
        <v>2024</v>
      </c>
      <c r="D177" s="8">
        <v>2025</v>
      </c>
      <c r="E177" s="8" t="s">
        <v>99</v>
      </c>
    </row>
    <row r="178" spans="2:8" ht="15" thickBot="1" x14ac:dyDescent="0.25">
      <c r="B178" s="15" t="s">
        <v>81</v>
      </c>
      <c r="C178" s="5">
        <v>3</v>
      </c>
      <c r="D178" s="5">
        <v>6</v>
      </c>
      <c r="E178" s="6">
        <f>IF(C178=0,"-",(D178-C178)/C178)</f>
        <v>1</v>
      </c>
      <c r="H178" s="13"/>
    </row>
    <row r="179" spans="2:8" ht="15" thickBot="1" x14ac:dyDescent="0.25">
      <c r="B179" s="4" t="s">
        <v>43</v>
      </c>
      <c r="C179" s="5">
        <v>2</v>
      </c>
      <c r="D179" s="5">
        <v>6</v>
      </c>
      <c r="E179" s="6">
        <f t="shared" ref="E179:E185" si="26">IF(C179=0,"-",(D179-C179)/C179)</f>
        <v>2</v>
      </c>
      <c r="H179" s="13"/>
    </row>
    <row r="180" spans="2:8" ht="15" thickBot="1" x14ac:dyDescent="0.25">
      <c r="B180" s="4" t="s">
        <v>47</v>
      </c>
      <c r="C180" s="5">
        <v>1</v>
      </c>
      <c r="D180" s="5">
        <v>0</v>
      </c>
      <c r="E180" s="6">
        <f t="shared" si="26"/>
        <v>-1</v>
      </c>
      <c r="H180" s="13"/>
    </row>
    <row r="181" spans="2:8" ht="15" thickBot="1" x14ac:dyDescent="0.25">
      <c r="B181" s="4" t="s">
        <v>78</v>
      </c>
      <c r="C181" s="5">
        <v>0</v>
      </c>
      <c r="D181" s="5">
        <v>0</v>
      </c>
      <c r="E181" s="6" t="str">
        <f t="shared" si="26"/>
        <v>-</v>
      </c>
      <c r="H181" s="13"/>
    </row>
    <row r="182" spans="2:8" ht="15" thickBot="1" x14ac:dyDescent="0.25">
      <c r="B182" s="15" t="s">
        <v>79</v>
      </c>
      <c r="C182" s="5">
        <v>58</v>
      </c>
      <c r="D182" s="5">
        <v>79</v>
      </c>
      <c r="E182" s="6">
        <f t="shared" si="26"/>
        <v>0.36206896551724138</v>
      </c>
      <c r="H182" s="13"/>
    </row>
    <row r="183" spans="2:8" ht="15" thickBot="1" x14ac:dyDescent="0.25">
      <c r="B183" s="4" t="s">
        <v>47</v>
      </c>
      <c r="C183" s="5">
        <v>51</v>
      </c>
      <c r="D183" s="5">
        <v>67</v>
      </c>
      <c r="E183" s="6">
        <f t="shared" si="26"/>
        <v>0.31372549019607843</v>
      </c>
      <c r="H183" s="13"/>
    </row>
    <row r="184" spans="2:8" ht="15" thickBot="1" x14ac:dyDescent="0.25">
      <c r="B184" s="4" t="s">
        <v>70</v>
      </c>
      <c r="C184" s="5">
        <v>0</v>
      </c>
      <c r="D184" s="5">
        <v>0</v>
      </c>
      <c r="E184" s="6" t="str">
        <f t="shared" si="26"/>
        <v>-</v>
      </c>
      <c r="H184" s="13"/>
    </row>
    <row r="185" spans="2:8" ht="15" thickBot="1" x14ac:dyDescent="0.25">
      <c r="B185" s="4" t="s">
        <v>80</v>
      </c>
      <c r="C185" s="5">
        <v>7</v>
      </c>
      <c r="D185" s="5">
        <v>12</v>
      </c>
      <c r="E185" s="6">
        <f t="shared" si="26"/>
        <v>0.7142857142857143</v>
      </c>
      <c r="H185" s="13"/>
    </row>
    <row r="196" spans="2:5" ht="42.75" customHeight="1" thickBot="1" x14ac:dyDescent="0.25">
      <c r="C196" s="8">
        <v>2024</v>
      </c>
      <c r="D196" s="8">
        <v>2025</v>
      </c>
      <c r="E196" s="8" t="s">
        <v>99</v>
      </c>
    </row>
    <row r="197" spans="2:5" ht="15" thickBot="1" x14ac:dyDescent="0.25">
      <c r="B197" s="4" t="s">
        <v>82</v>
      </c>
      <c r="C197" s="5">
        <v>5</v>
      </c>
      <c r="D197" s="5">
        <v>15</v>
      </c>
      <c r="E197" s="6">
        <f t="shared" ref="E197:E200" si="27">IF(C197=0,"-",(D197-C197)/C197)</f>
        <v>2</v>
      </c>
    </row>
    <row r="198" spans="2:5" ht="15" thickBot="1" x14ac:dyDescent="0.25">
      <c r="B198" s="4" t="s">
        <v>83</v>
      </c>
      <c r="C198" s="5">
        <v>0</v>
      </c>
      <c r="D198" s="5">
        <v>0</v>
      </c>
      <c r="E198" s="6" t="str">
        <f t="shared" si="27"/>
        <v>-</v>
      </c>
    </row>
    <row r="199" spans="2:5" ht="15" thickBot="1" x14ac:dyDescent="0.25">
      <c r="B199" s="4" t="s">
        <v>84</v>
      </c>
      <c r="C199" s="5">
        <v>5</v>
      </c>
      <c r="D199" s="5">
        <v>15</v>
      </c>
      <c r="E199" s="6">
        <f t="shared" si="27"/>
        <v>2</v>
      </c>
    </row>
    <row r="200" spans="2:5" ht="15" thickBot="1" x14ac:dyDescent="0.25">
      <c r="B200" s="4" t="s">
        <v>85</v>
      </c>
      <c r="C200" s="5">
        <v>2</v>
      </c>
      <c r="D200" s="5">
        <v>9</v>
      </c>
      <c r="E200" s="6">
        <f t="shared" si="27"/>
        <v>3.5</v>
      </c>
    </row>
    <row r="201" spans="2:5" ht="14.25" x14ac:dyDescent="0.2">
      <c r="B201" s="7"/>
      <c r="C201" s="19"/>
      <c r="D201" s="19"/>
      <c r="E201" s="18"/>
    </row>
    <row r="206" spans="2:5" ht="42.75" customHeight="1" thickBot="1" x14ac:dyDescent="0.25">
      <c r="C206" s="8">
        <v>2024</v>
      </c>
      <c r="D206" s="8">
        <v>2025</v>
      </c>
      <c r="E206" s="8" t="s">
        <v>99</v>
      </c>
    </row>
    <row r="207" spans="2:5" ht="20.100000000000001" customHeight="1" thickBot="1" x14ac:dyDescent="0.25">
      <c r="B207" s="16" t="s">
        <v>88</v>
      </c>
      <c r="C207" s="5"/>
      <c r="D207" s="5"/>
      <c r="E207" s="6" t="str">
        <f t="shared" ref="E207:E210" si="28">IF(C207=0,"-",(D207-C207)/C207)</f>
        <v>-</v>
      </c>
    </row>
    <row r="208" spans="2:5" ht="20.100000000000001" customHeight="1" thickBot="1" x14ac:dyDescent="0.25">
      <c r="B208" s="17" t="s">
        <v>89</v>
      </c>
      <c r="C208" s="5">
        <v>5</v>
      </c>
      <c r="D208" s="5">
        <v>15</v>
      </c>
      <c r="E208" s="6">
        <f t="shared" si="28"/>
        <v>2</v>
      </c>
    </row>
    <row r="209" spans="2:5" ht="20.100000000000001" customHeight="1" thickBot="1" x14ac:dyDescent="0.25">
      <c r="B209" s="17" t="s">
        <v>86</v>
      </c>
      <c r="C209" s="5">
        <v>3</v>
      </c>
      <c r="D209" s="5">
        <v>13</v>
      </c>
      <c r="E209" s="6">
        <f t="shared" si="28"/>
        <v>3.3333333333333335</v>
      </c>
    </row>
    <row r="210" spans="2:5" ht="20.100000000000001" customHeight="1" thickBot="1" x14ac:dyDescent="0.25">
      <c r="B210" s="17" t="s">
        <v>87</v>
      </c>
      <c r="C210" s="5">
        <v>2</v>
      </c>
      <c r="D210" s="5">
        <v>2</v>
      </c>
      <c r="E210" s="6">
        <f t="shared" si="28"/>
        <v>0</v>
      </c>
    </row>
    <row r="211" spans="2:5" ht="20.100000000000001" customHeight="1" thickBot="1" x14ac:dyDescent="0.25">
      <c r="B211" s="17" t="s">
        <v>90</v>
      </c>
      <c r="C211" s="5"/>
      <c r="D211" s="5"/>
      <c r="E211" s="6"/>
    </row>
    <row r="212" spans="2:5" ht="20.100000000000001" customHeight="1" thickBot="1" x14ac:dyDescent="0.25">
      <c r="B212" s="17" t="s">
        <v>89</v>
      </c>
      <c r="C212" s="5">
        <v>0</v>
      </c>
      <c r="D212" s="5">
        <v>0</v>
      </c>
      <c r="E212" s="6" t="str">
        <f>IF(C212=0,"-",(D212-C212)/C212)</f>
        <v>-</v>
      </c>
    </row>
    <row r="213" spans="2:5" ht="15" thickBot="1" x14ac:dyDescent="0.25">
      <c r="B213" s="17" t="s">
        <v>86</v>
      </c>
      <c r="C213" s="5">
        <v>0</v>
      </c>
      <c r="D213" s="5">
        <v>0</v>
      </c>
      <c r="E213" s="6" t="str">
        <f t="shared" ref="E213:E214" si="29">IF(C213=0,"-",(D213-C213)/C213)</f>
        <v>-</v>
      </c>
    </row>
    <row r="214" spans="2:5" ht="15" thickBot="1" x14ac:dyDescent="0.25">
      <c r="B214" s="17" t="s">
        <v>87</v>
      </c>
      <c r="C214" s="5">
        <v>0</v>
      </c>
      <c r="D214" s="5">
        <v>0</v>
      </c>
      <c r="E214" s="6" t="str">
        <f t="shared" si="29"/>
        <v>-</v>
      </c>
    </row>
    <row r="215" spans="2:5" ht="14.25" x14ac:dyDescent="0.2">
      <c r="B215" s="21"/>
      <c r="C215" s="19"/>
      <c r="D215" s="19"/>
      <c r="E215" s="18"/>
    </row>
    <row r="220" spans="2:5" ht="42.75" customHeight="1" thickBot="1" x14ac:dyDescent="0.25">
      <c r="C220" s="8">
        <v>2024</v>
      </c>
      <c r="D220" s="8">
        <v>2025</v>
      </c>
      <c r="E220" s="8" t="s">
        <v>99</v>
      </c>
    </row>
    <row r="221" spans="2:5" ht="15" thickBot="1" x14ac:dyDescent="0.25">
      <c r="B221" s="16" t="s">
        <v>91</v>
      </c>
      <c r="C221" s="5">
        <v>17</v>
      </c>
      <c r="D221" s="5">
        <v>23</v>
      </c>
      <c r="E221" s="6">
        <f t="shared" ref="E221:E223" si="30">IF(C221=0,"-",(D221-C221)/C221)</f>
        <v>0.35294117647058826</v>
      </c>
    </row>
    <row r="222" spans="2:5" ht="15" thickBot="1" x14ac:dyDescent="0.25">
      <c r="B222" s="16" t="s">
        <v>92</v>
      </c>
      <c r="C222" s="5">
        <v>9</v>
      </c>
      <c r="D222" s="5">
        <v>16</v>
      </c>
      <c r="E222" s="6">
        <f t="shared" si="30"/>
        <v>0.77777777777777779</v>
      </c>
    </row>
    <row r="223" spans="2:5" ht="15" thickBot="1" x14ac:dyDescent="0.25">
      <c r="B223" s="16" t="s">
        <v>93</v>
      </c>
      <c r="C223" s="5">
        <v>9</v>
      </c>
      <c r="D223" s="5">
        <v>16</v>
      </c>
      <c r="E223" s="6">
        <f t="shared" si="30"/>
        <v>0.77777777777777779</v>
      </c>
    </row>
    <row r="224" spans="2:5" ht="15" thickBot="1" x14ac:dyDescent="0.25">
      <c r="C224" s="5"/>
      <c r="D224" s="5"/>
      <c r="E224" s="6"/>
    </row>
    <row r="225" spans="3:5" ht="15" thickBot="1" x14ac:dyDescent="0.25">
      <c r="C225" s="5"/>
      <c r="D225" s="5"/>
      <c r="E225" s="6"/>
    </row>
    <row r="226" spans="3:5" ht="15" thickBot="1" x14ac:dyDescent="0.25">
      <c r="C226" s="5"/>
      <c r="D226" s="5"/>
      <c r="E226" s="6"/>
    </row>
    <row r="227" spans="3:5" ht="15" thickBot="1" x14ac:dyDescent="0.25">
      <c r="C227" s="5"/>
      <c r="D227" s="5"/>
      <c r="E227" s="6"/>
    </row>
    <row r="228" spans="3:5" ht="15" thickBot="1" x14ac:dyDescent="0.25">
      <c r="C228" s="5"/>
      <c r="D228" s="5"/>
      <c r="E228" s="6"/>
    </row>
  </sheetData>
  <mergeCells count="6">
    <mergeCell ref="C126:F126"/>
    <mergeCell ref="G126:J126"/>
    <mergeCell ref="K126:N126"/>
    <mergeCell ref="C141:F141"/>
    <mergeCell ref="G141:J141"/>
    <mergeCell ref="K141:N141"/>
  </mergeCells>
  <pageMargins left="0.70866141732283472" right="0.70866141732283472" top="0.74803149606299213" bottom="0.74803149606299213" header="0.31496062992125984" footer="0.31496062992125984"/>
  <pageSetup paperSize="9" scale="35" fitToWidth="2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228"/>
  <sheetViews>
    <sheetView workbookViewId="0"/>
  </sheetViews>
  <sheetFormatPr baseColWidth="10" defaultRowHeight="12.75" x14ac:dyDescent="0.2"/>
  <cols>
    <col min="2" max="2" width="56.875" bestFit="1" customWidth="1"/>
    <col min="3" max="4" width="12.5" customWidth="1"/>
    <col min="5" max="5" width="12.75" customWidth="1"/>
    <col min="6" max="6" width="8.75" bestFit="1" customWidth="1"/>
    <col min="7" max="7" width="11.625" customWidth="1"/>
    <col min="8" max="8" width="12.125" customWidth="1"/>
    <col min="9" max="9" width="12.75" customWidth="1"/>
    <col min="10" max="10" width="8.75" bestFit="1" customWidth="1"/>
    <col min="11" max="11" width="11.625" bestFit="1" customWidth="1"/>
    <col min="12" max="12" width="12" bestFit="1" customWidth="1"/>
    <col min="13" max="13" width="12.75" customWidth="1"/>
    <col min="14" max="14" width="9.625" bestFit="1" customWidth="1"/>
  </cols>
  <sheetData>
    <row r="1" spans="1:5" ht="15" thickBot="1" x14ac:dyDescent="0.25">
      <c r="A1" s="5"/>
      <c r="B1" s="5"/>
    </row>
    <row r="2" spans="1:5" ht="15" thickBot="1" x14ac:dyDescent="0.25">
      <c r="A2" s="5"/>
      <c r="B2" s="5"/>
    </row>
    <row r="3" spans="1:5" ht="15" thickBot="1" x14ac:dyDescent="0.25">
      <c r="A3" s="5"/>
      <c r="B3" s="5"/>
    </row>
    <row r="11" spans="1:5" ht="27" customHeight="1" x14ac:dyDescent="0.2">
      <c r="B11" s="20" t="str">
        <f>Portada!B9</f>
        <v>Año 2025</v>
      </c>
    </row>
    <row r="13" spans="1:5" ht="42.75" customHeight="1" thickBot="1" x14ac:dyDescent="0.25">
      <c r="C13" s="8">
        <v>2024</v>
      </c>
      <c r="D13" s="8">
        <v>2025</v>
      </c>
      <c r="E13" s="8" t="s">
        <v>99</v>
      </c>
    </row>
    <row r="14" spans="1:5" ht="20.100000000000001" customHeight="1" thickBot="1" x14ac:dyDescent="0.25">
      <c r="B14" s="4" t="s">
        <v>22</v>
      </c>
      <c r="C14" s="5">
        <v>11503</v>
      </c>
      <c r="D14" s="5">
        <v>11451</v>
      </c>
      <c r="E14" s="6">
        <f>IF(C14&gt;0,(D14-C14)/C14)</f>
        <v>-4.5205598539511428E-3</v>
      </c>
    </row>
    <row r="15" spans="1:5" ht="20.100000000000001" customHeight="1" thickBot="1" x14ac:dyDescent="0.25">
      <c r="B15" s="4" t="s">
        <v>17</v>
      </c>
      <c r="C15" s="5">
        <v>10787</v>
      </c>
      <c r="D15" s="5">
        <v>10326</v>
      </c>
      <c r="E15" s="6">
        <f t="shared" ref="E15:E25" si="0">IF(C15&gt;0,(D15-C15)/C15)</f>
        <v>-4.2736627421896725E-2</v>
      </c>
    </row>
    <row r="16" spans="1:5" ht="20.100000000000001" customHeight="1" thickBot="1" x14ac:dyDescent="0.25">
      <c r="B16" s="4" t="s">
        <v>18</v>
      </c>
      <c r="C16" s="5">
        <v>7742</v>
      </c>
      <c r="D16" s="5">
        <v>7267</v>
      </c>
      <c r="E16" s="6">
        <f t="shared" si="0"/>
        <v>-6.1353655386205116E-2</v>
      </c>
    </row>
    <row r="17" spans="2:5" ht="20.100000000000001" customHeight="1" thickBot="1" x14ac:dyDescent="0.25">
      <c r="B17" s="4" t="s">
        <v>19</v>
      </c>
      <c r="C17" s="5">
        <v>3045</v>
      </c>
      <c r="D17" s="5">
        <v>3059</v>
      </c>
      <c r="E17" s="6">
        <f t="shared" si="0"/>
        <v>4.5977011494252873E-3</v>
      </c>
    </row>
    <row r="18" spans="2:5" ht="20.100000000000001" customHeight="1" thickBot="1" x14ac:dyDescent="0.25">
      <c r="B18" s="4" t="s">
        <v>100</v>
      </c>
      <c r="C18" s="5">
        <v>24</v>
      </c>
      <c r="D18" s="5">
        <v>9</v>
      </c>
      <c r="E18" s="6">
        <f>IF(C18=0,"-",(D18-C18)/C18)</f>
        <v>-0.625</v>
      </c>
    </row>
    <row r="19" spans="2:5" ht="20.100000000000001" customHeight="1" thickBot="1" x14ac:dyDescent="0.25">
      <c r="B19" s="4" t="s">
        <v>101</v>
      </c>
      <c r="C19" s="5">
        <v>7</v>
      </c>
      <c r="D19" s="5">
        <v>2</v>
      </c>
      <c r="E19" s="6">
        <f>IF(C19=0,"-",(D19-C19)/C19)</f>
        <v>-0.7142857142857143</v>
      </c>
    </row>
    <row r="20" spans="2:5" ht="20.100000000000001" customHeight="1" thickBot="1" x14ac:dyDescent="0.25">
      <c r="B20" s="4" t="s">
        <v>20</v>
      </c>
      <c r="C20" s="6">
        <f>C17/C15</f>
        <v>0.28228423101881894</v>
      </c>
      <c r="D20" s="6">
        <f>D17/D15</f>
        <v>0.29624249467363933</v>
      </c>
      <c r="E20" s="6">
        <f t="shared" si="0"/>
        <v>4.9447550096731546E-2</v>
      </c>
    </row>
    <row r="21" spans="2:5" ht="30" customHeight="1" thickBot="1" x14ac:dyDescent="0.25">
      <c r="B21" s="4" t="s">
        <v>23</v>
      </c>
      <c r="C21" s="5">
        <v>1543</v>
      </c>
      <c r="D21" s="5">
        <v>1354</v>
      </c>
      <c r="E21" s="6">
        <f t="shared" si="0"/>
        <v>-0.12248865845755022</v>
      </c>
    </row>
    <row r="22" spans="2:5" ht="20.100000000000001" customHeight="1" thickBot="1" x14ac:dyDescent="0.25">
      <c r="B22" s="4" t="s">
        <v>24</v>
      </c>
      <c r="C22" s="5">
        <v>850</v>
      </c>
      <c r="D22" s="5">
        <v>699</v>
      </c>
      <c r="E22" s="6">
        <f t="shared" si="0"/>
        <v>-0.17764705882352941</v>
      </c>
    </row>
    <row r="23" spans="2:5" ht="20.100000000000001" customHeight="1" thickBot="1" x14ac:dyDescent="0.25">
      <c r="B23" s="4" t="s">
        <v>25</v>
      </c>
      <c r="C23" s="5">
        <v>693</v>
      </c>
      <c r="D23" s="5">
        <v>655</v>
      </c>
      <c r="E23" s="6">
        <f t="shared" si="0"/>
        <v>-5.4834054834054832E-2</v>
      </c>
    </row>
    <row r="24" spans="2:5" ht="20.100000000000001" customHeight="1" thickBot="1" x14ac:dyDescent="0.25">
      <c r="B24" s="4" t="s">
        <v>21</v>
      </c>
      <c r="C24" s="6">
        <f>C23/C21</f>
        <v>0.4491250810110175</v>
      </c>
      <c r="D24" s="6">
        <f t="shared" ref="D24" si="1">D23/D21</f>
        <v>0.48375184638109303</v>
      </c>
      <c r="E24" s="6">
        <f t="shared" si="0"/>
        <v>7.7098266906243204E-2</v>
      </c>
    </row>
    <row r="25" spans="2:5" ht="20.100000000000001" customHeight="1" thickBot="1" x14ac:dyDescent="0.25">
      <c r="B25" s="7" t="s">
        <v>26</v>
      </c>
      <c r="C25" s="6">
        <v>0.95147201638504153</v>
      </c>
      <c r="D25" s="6">
        <v>0.90258687376807734</v>
      </c>
      <c r="E25" s="6">
        <f t="shared" si="0"/>
        <v>-5.1378434441713902E-2</v>
      </c>
    </row>
    <row r="33" spans="2:5" ht="42.75" customHeight="1" thickBot="1" x14ac:dyDescent="0.25">
      <c r="C33" s="8">
        <v>2024</v>
      </c>
      <c r="D33" s="8">
        <v>2025</v>
      </c>
      <c r="E33" s="8" t="s">
        <v>99</v>
      </c>
    </row>
    <row r="34" spans="2:5" ht="20.100000000000001" customHeight="1" thickBot="1" x14ac:dyDescent="0.25">
      <c r="B34" s="4" t="s">
        <v>27</v>
      </c>
      <c r="C34" s="5">
        <v>1713</v>
      </c>
      <c r="D34" s="5">
        <v>1924</v>
      </c>
      <c r="E34" s="6">
        <f>IF(C34&gt;0,(D34-C34)/C34,"-")</f>
        <v>0.12317571511967308</v>
      </c>
    </row>
    <row r="35" spans="2:5" ht="20.100000000000001" customHeight="1" thickBot="1" x14ac:dyDescent="0.25">
      <c r="B35" s="4" t="s">
        <v>29</v>
      </c>
      <c r="C35" s="5">
        <v>13</v>
      </c>
      <c r="D35" s="5">
        <v>18</v>
      </c>
      <c r="E35" s="6">
        <f t="shared" ref="E35:E37" si="2">IF(C35&gt;0,(D35-C35)/C35,"-")</f>
        <v>0.38461538461538464</v>
      </c>
    </row>
    <row r="36" spans="2:5" ht="20.100000000000001" customHeight="1" thickBot="1" x14ac:dyDescent="0.25">
      <c r="B36" s="4" t="s">
        <v>28</v>
      </c>
      <c r="C36" s="5">
        <v>1319</v>
      </c>
      <c r="D36" s="5">
        <v>1418</v>
      </c>
      <c r="E36" s="6">
        <f t="shared" si="2"/>
        <v>7.5056861258529187E-2</v>
      </c>
    </row>
    <row r="37" spans="2:5" ht="20.100000000000001" customHeight="1" thickBot="1" x14ac:dyDescent="0.25">
      <c r="B37" s="4" t="s">
        <v>30</v>
      </c>
      <c r="C37" s="5">
        <v>381</v>
      </c>
      <c r="D37" s="5">
        <v>488</v>
      </c>
      <c r="E37" s="6">
        <f t="shared" si="2"/>
        <v>0.28083989501312334</v>
      </c>
    </row>
    <row r="43" spans="2:5" ht="42.75" customHeight="1" thickBot="1" x14ac:dyDescent="0.25">
      <c r="C43" s="8">
        <v>2024</v>
      </c>
      <c r="D43" s="8">
        <v>2025</v>
      </c>
      <c r="E43" s="8" t="s">
        <v>99</v>
      </c>
    </row>
    <row r="44" spans="2:5" ht="20.100000000000001" customHeight="1" thickBot="1" x14ac:dyDescent="0.25">
      <c r="B44" s="4" t="s">
        <v>33</v>
      </c>
      <c r="C44" s="5">
        <v>3082</v>
      </c>
      <c r="D44" s="5">
        <v>2855</v>
      </c>
      <c r="E44" s="6">
        <f>IF(C44&gt;0,(D44-C44)/C44,"-")</f>
        <v>-7.3653471771576898E-2</v>
      </c>
    </row>
    <row r="45" spans="2:5" ht="20.100000000000001" customHeight="1" thickBot="1" x14ac:dyDescent="0.25">
      <c r="B45" s="4" t="s">
        <v>34</v>
      </c>
      <c r="C45" s="5">
        <v>151</v>
      </c>
      <c r="D45" s="5">
        <v>144</v>
      </c>
      <c r="E45" s="6">
        <f t="shared" ref="E45:E51" si="3">IF(C45&gt;0,(D45-C45)/C45,"-")</f>
        <v>-4.6357615894039736E-2</v>
      </c>
    </row>
    <row r="46" spans="2:5" ht="20.100000000000001" customHeight="1" thickBot="1" x14ac:dyDescent="0.25">
      <c r="B46" s="4" t="s">
        <v>31</v>
      </c>
      <c r="C46" s="5">
        <v>534</v>
      </c>
      <c r="D46" s="5">
        <v>537</v>
      </c>
      <c r="E46" s="6">
        <f t="shared" si="3"/>
        <v>5.6179775280898875E-3</v>
      </c>
    </row>
    <row r="47" spans="2:5" ht="20.100000000000001" customHeight="1" thickBot="1" x14ac:dyDescent="0.25">
      <c r="B47" s="4" t="s">
        <v>32</v>
      </c>
      <c r="C47" s="5">
        <v>3673</v>
      </c>
      <c r="D47" s="5">
        <v>3910</v>
      </c>
      <c r="E47" s="6">
        <f t="shared" si="3"/>
        <v>6.452491151647155E-2</v>
      </c>
    </row>
    <row r="48" spans="2:5" ht="20.100000000000001" customHeight="1" thickBot="1" x14ac:dyDescent="0.25">
      <c r="B48" s="4" t="s">
        <v>35</v>
      </c>
      <c r="C48" s="5">
        <v>836</v>
      </c>
      <c r="D48" s="5">
        <v>803</v>
      </c>
      <c r="E48" s="6">
        <f t="shared" si="3"/>
        <v>-3.9473684210526314E-2</v>
      </c>
    </row>
    <row r="49" spans="2:5" ht="20.100000000000001" customHeight="1" thickBot="1" x14ac:dyDescent="0.25">
      <c r="B49" s="4" t="s">
        <v>67</v>
      </c>
      <c r="C49" s="5">
        <v>1654</v>
      </c>
      <c r="D49" s="5">
        <v>2592</v>
      </c>
      <c r="E49" s="6">
        <f t="shared" si="3"/>
        <v>0.56711003627569534</v>
      </c>
    </row>
    <row r="50" spans="2:5" ht="20.100000000000001" customHeight="1" collapsed="1" thickBot="1" x14ac:dyDescent="0.25">
      <c r="B50" s="4" t="s">
        <v>36</v>
      </c>
      <c r="C50" s="6">
        <f>C44/(C44+C45)</f>
        <v>0.95329415403649864</v>
      </c>
      <c r="D50" s="6">
        <f>D44/(D44+D45)</f>
        <v>0.95198399466488826</v>
      </c>
      <c r="E50" s="6">
        <f t="shared" si="3"/>
        <v>-1.3743495290124527E-3</v>
      </c>
    </row>
    <row r="51" spans="2:5" ht="20.100000000000001" customHeight="1" thickBot="1" x14ac:dyDescent="0.25">
      <c r="B51" s="4" t="s">
        <v>37</v>
      </c>
      <c r="C51" s="6">
        <f>C47/(C46+C47)</f>
        <v>0.87306869503208939</v>
      </c>
      <c r="D51" s="6">
        <f t="shared" ref="D51" si="4">D47/(D46+D47)</f>
        <v>0.87924443445019118</v>
      </c>
      <c r="E51" s="6">
        <f t="shared" si="3"/>
        <v>7.0736007982450926E-3</v>
      </c>
    </row>
    <row r="57" spans="2:5" ht="42.75" customHeight="1" thickBot="1" x14ac:dyDescent="0.25">
      <c r="C57" s="8">
        <v>2024</v>
      </c>
      <c r="D57" s="8">
        <v>2025</v>
      </c>
      <c r="E57" s="8" t="s">
        <v>99</v>
      </c>
    </row>
    <row r="58" spans="2:5" ht="20.100000000000001" customHeight="1" thickBot="1" x14ac:dyDescent="0.25">
      <c r="B58" s="4" t="s">
        <v>38</v>
      </c>
      <c r="C58" s="5">
        <v>3244</v>
      </c>
      <c r="D58" s="5">
        <v>3018</v>
      </c>
      <c r="E58" s="6">
        <f>IF(C58&gt;0,(D58-C58)/C58,"-")</f>
        <v>-6.9667077681874232E-2</v>
      </c>
    </row>
    <row r="59" spans="2:5" ht="20.100000000000001" customHeight="1" thickBot="1" x14ac:dyDescent="0.25">
      <c r="B59" s="4" t="s">
        <v>41</v>
      </c>
      <c r="C59" s="5">
        <v>2157</v>
      </c>
      <c r="D59" s="5">
        <v>2051</v>
      </c>
      <c r="E59" s="6">
        <f t="shared" ref="E59:E63" si="5">IF(C59&gt;0,(D59-C59)/C59,"-")</f>
        <v>-4.9142327306444133E-2</v>
      </c>
    </row>
    <row r="60" spans="2:5" ht="20.100000000000001" customHeight="1" thickBot="1" x14ac:dyDescent="0.25">
      <c r="B60" s="4" t="s">
        <v>42</v>
      </c>
      <c r="C60" s="5">
        <v>934</v>
      </c>
      <c r="D60" s="5">
        <v>823</v>
      </c>
      <c r="E60" s="6">
        <f t="shared" si="5"/>
        <v>-0.11884368308351177</v>
      </c>
    </row>
    <row r="61" spans="2:5" ht="20.100000000000001" customHeight="1" collapsed="1" thickBot="1" x14ac:dyDescent="0.25">
      <c r="B61" s="4" t="s">
        <v>98</v>
      </c>
      <c r="C61" s="6">
        <f>(C59+C60)/C58</f>
        <v>0.95283600493218246</v>
      </c>
      <c r="D61" s="6">
        <f>(D59+D60)/D58</f>
        <v>0.95228628230616297</v>
      </c>
      <c r="E61" s="6">
        <f t="shared" si="5"/>
        <v>-5.7693309569952173E-4</v>
      </c>
    </row>
    <row r="62" spans="2:5" ht="20.100000000000001" customHeight="1" thickBot="1" x14ac:dyDescent="0.25">
      <c r="B62" s="4" t="s">
        <v>39</v>
      </c>
      <c r="C62" s="6">
        <v>0.9452234881682734</v>
      </c>
      <c r="D62" s="6">
        <v>0.95041705282669142</v>
      </c>
      <c r="E62" s="6">
        <f t="shared" si="5"/>
        <v>5.4945361847519407E-3</v>
      </c>
    </row>
    <row r="63" spans="2:5" ht="20.100000000000001" customHeight="1" thickBot="1" x14ac:dyDescent="0.25">
      <c r="B63" s="4" t="s">
        <v>40</v>
      </c>
      <c r="C63" s="6">
        <v>0.97089397089397089</v>
      </c>
      <c r="D63" s="6">
        <v>0.9569767441860465</v>
      </c>
      <c r="E63" s="6">
        <f t="shared" si="5"/>
        <v>-1.4334445495742252E-2</v>
      </c>
    </row>
    <row r="64" spans="2:5" ht="15" thickBot="1" x14ac:dyDescent="0.25">
      <c r="E64" s="6"/>
    </row>
    <row r="69" spans="2:5" ht="42.75" customHeight="1" thickBot="1" x14ac:dyDescent="0.25">
      <c r="C69" s="8">
        <v>2024</v>
      </c>
      <c r="D69" s="8">
        <v>2025</v>
      </c>
      <c r="E69" s="8" t="s">
        <v>99</v>
      </c>
    </row>
    <row r="70" spans="2:5" ht="20.100000000000001" customHeight="1" thickBot="1" x14ac:dyDescent="0.25">
      <c r="B70" s="4" t="s">
        <v>44</v>
      </c>
      <c r="C70" s="5">
        <v>11306</v>
      </c>
      <c r="D70" s="5">
        <v>10983</v>
      </c>
      <c r="E70" s="6">
        <f>IF(C70&gt;0,(D70-C70)/C70,"-")</f>
        <v>-2.8568901468246949E-2</v>
      </c>
    </row>
    <row r="71" spans="2:5" ht="20.100000000000001" customHeight="1" thickBot="1" x14ac:dyDescent="0.25">
      <c r="B71" s="4" t="s">
        <v>45</v>
      </c>
      <c r="C71" s="5">
        <v>5778</v>
      </c>
      <c r="D71" s="5">
        <v>5581</v>
      </c>
      <c r="E71" s="6">
        <f t="shared" ref="E71:E77" si="6">IF(C71&gt;0,(D71-C71)/C71,"-")</f>
        <v>-3.409484250605746E-2</v>
      </c>
    </row>
    <row r="72" spans="2:5" ht="20.100000000000001" customHeight="1" thickBot="1" x14ac:dyDescent="0.25">
      <c r="B72" s="4" t="s">
        <v>43</v>
      </c>
      <c r="C72" s="5">
        <v>26</v>
      </c>
      <c r="D72" s="5">
        <v>20</v>
      </c>
      <c r="E72" s="6">
        <f t="shared" si="6"/>
        <v>-0.23076923076923078</v>
      </c>
    </row>
    <row r="73" spans="2:5" ht="20.100000000000001" customHeight="1" thickBot="1" x14ac:dyDescent="0.25">
      <c r="B73" s="4" t="s">
        <v>46</v>
      </c>
      <c r="C73" s="5">
        <v>3813</v>
      </c>
      <c r="D73" s="5">
        <v>3738</v>
      </c>
      <c r="E73" s="6">
        <f t="shared" si="6"/>
        <v>-1.9669551534225019E-2</v>
      </c>
    </row>
    <row r="74" spans="2:5" ht="20.100000000000001" customHeight="1" thickBot="1" x14ac:dyDescent="0.25">
      <c r="B74" s="4" t="s">
        <v>47</v>
      </c>
      <c r="C74" s="5">
        <v>873</v>
      </c>
      <c r="D74" s="5">
        <v>889</v>
      </c>
      <c r="E74" s="6">
        <f t="shared" si="6"/>
        <v>1.8327605956471937E-2</v>
      </c>
    </row>
    <row r="75" spans="2:5" ht="20.100000000000001" customHeight="1" thickBot="1" x14ac:dyDescent="0.25">
      <c r="B75" s="4" t="s">
        <v>48</v>
      </c>
      <c r="C75" s="5">
        <v>814</v>
      </c>
      <c r="D75" s="5">
        <v>751</v>
      </c>
      <c r="E75" s="6">
        <f t="shared" si="6"/>
        <v>-7.7395577395577397E-2</v>
      </c>
    </row>
    <row r="76" spans="2:5" ht="20.100000000000001" customHeight="1" thickBot="1" x14ac:dyDescent="0.25">
      <c r="B76" s="4" t="s">
        <v>49</v>
      </c>
      <c r="C76" s="5">
        <v>0</v>
      </c>
      <c r="D76" s="5">
        <v>0</v>
      </c>
      <c r="E76" s="6" t="str">
        <f t="shared" si="6"/>
        <v>-</v>
      </c>
    </row>
    <row r="77" spans="2:5" ht="20.100000000000001" customHeight="1" thickBot="1" x14ac:dyDescent="0.25">
      <c r="B77" s="4" t="s">
        <v>50</v>
      </c>
      <c r="C77" s="5">
        <v>2</v>
      </c>
      <c r="D77" s="5">
        <v>4</v>
      </c>
      <c r="E77" s="6">
        <f t="shared" si="6"/>
        <v>1</v>
      </c>
    </row>
    <row r="89" spans="2:5" ht="42.75" customHeight="1" thickBot="1" x14ac:dyDescent="0.25">
      <c r="C89" s="8">
        <v>2024</v>
      </c>
      <c r="D89" s="8">
        <v>2025</v>
      </c>
      <c r="E89" s="8" t="s">
        <v>99</v>
      </c>
    </row>
    <row r="90" spans="2:5" ht="29.25" thickBot="1" x14ac:dyDescent="0.25">
      <c r="B90" s="4" t="s">
        <v>51</v>
      </c>
      <c r="C90" s="5">
        <v>390</v>
      </c>
      <c r="D90" s="5">
        <v>320</v>
      </c>
      <c r="E90" s="6">
        <f>IF(C90&gt;0,(D90-C90)/C90,"-")</f>
        <v>-0.17948717948717949</v>
      </c>
    </row>
    <row r="91" spans="2:5" ht="29.25" thickBot="1" x14ac:dyDescent="0.25">
      <c r="B91" s="4" t="s">
        <v>52</v>
      </c>
      <c r="C91" s="5">
        <v>179</v>
      </c>
      <c r="D91" s="5">
        <v>185</v>
      </c>
      <c r="E91" s="6">
        <f t="shared" ref="E91:E93" si="7">IF(C91&gt;0,(D91-C91)/C91,"-")</f>
        <v>3.3519553072625698E-2</v>
      </c>
    </row>
    <row r="92" spans="2:5" ht="29.25" customHeight="1" thickBot="1" x14ac:dyDescent="0.25">
      <c r="B92" s="4" t="s">
        <v>53</v>
      </c>
      <c r="C92" s="5">
        <v>326</v>
      </c>
      <c r="D92" s="5">
        <v>228</v>
      </c>
      <c r="E92" s="6">
        <f t="shared" si="7"/>
        <v>-0.30061349693251532</v>
      </c>
    </row>
    <row r="93" spans="2:5" ht="29.25" customHeight="1" thickBot="1" x14ac:dyDescent="0.25">
      <c r="B93" s="4" t="s">
        <v>54</v>
      </c>
      <c r="C93" s="6">
        <f>(C90+C91)/(C90+C91+C92)</f>
        <v>0.63575418994413413</v>
      </c>
      <c r="D93" s="6">
        <f>(D90+D91)/(D90+D91+D92)</f>
        <v>0.68894952251023189</v>
      </c>
      <c r="E93" s="6">
        <f t="shared" si="7"/>
        <v>8.3672799027517564E-2</v>
      </c>
    </row>
    <row r="99" spans="2:5" ht="42.75" customHeight="1" thickBot="1" x14ac:dyDescent="0.25">
      <c r="C99" s="8">
        <v>2024</v>
      </c>
      <c r="D99" s="8">
        <v>2025</v>
      </c>
      <c r="E99" s="8" t="s">
        <v>99</v>
      </c>
    </row>
    <row r="100" spans="2:5" ht="20.100000000000001" customHeight="1" thickBot="1" x14ac:dyDescent="0.25">
      <c r="B100" s="4" t="s">
        <v>38</v>
      </c>
      <c r="C100" s="5">
        <v>900</v>
      </c>
      <c r="D100" s="5">
        <v>735</v>
      </c>
      <c r="E100" s="6">
        <f>IF(C100&gt;0,(D100-C100)/C100,"-")</f>
        <v>-0.18333333333333332</v>
      </c>
    </row>
    <row r="101" spans="2:5" ht="20.100000000000001" customHeight="1" thickBot="1" x14ac:dyDescent="0.25">
      <c r="B101" s="4" t="s">
        <v>41</v>
      </c>
      <c r="C101" s="5">
        <v>452</v>
      </c>
      <c r="D101" s="5">
        <v>383</v>
      </c>
      <c r="E101" s="6">
        <f t="shared" ref="E101:E105" si="8">IF(C101&gt;0,(D101-C101)/C101,"-")</f>
        <v>-0.15265486725663716</v>
      </c>
    </row>
    <row r="102" spans="2:5" ht="20.100000000000001" customHeight="1" thickBot="1" x14ac:dyDescent="0.25">
      <c r="B102" s="4" t="s">
        <v>42</v>
      </c>
      <c r="C102" s="5">
        <v>118</v>
      </c>
      <c r="D102" s="5">
        <v>123</v>
      </c>
      <c r="E102" s="6">
        <f t="shared" si="8"/>
        <v>4.2372881355932202E-2</v>
      </c>
    </row>
    <row r="103" spans="2:5" ht="20.100000000000001" customHeight="1" thickBot="1" x14ac:dyDescent="0.25">
      <c r="B103" s="4" t="s">
        <v>98</v>
      </c>
      <c r="C103" s="6">
        <f>(C101+C102)/C100</f>
        <v>0.6333333333333333</v>
      </c>
      <c r="D103" s="6">
        <f>(D101+D102)/D100</f>
        <v>0.68843537414965983</v>
      </c>
      <c r="E103" s="6">
        <f t="shared" si="8"/>
        <v>8.7003222341568195E-2</v>
      </c>
    </row>
    <row r="104" spans="2:5" ht="20.100000000000001" customHeight="1" thickBot="1" x14ac:dyDescent="0.25">
      <c r="B104" s="4" t="s">
        <v>39</v>
      </c>
      <c r="C104" s="6">
        <v>0.62603878116343492</v>
      </c>
      <c r="D104" s="6">
        <v>0.6778761061946903</v>
      </c>
      <c r="E104" s="6">
        <f t="shared" si="8"/>
        <v>8.2802098833111459E-2</v>
      </c>
    </row>
    <row r="105" spans="2:5" ht="20.100000000000001" customHeight="1" thickBot="1" x14ac:dyDescent="0.25">
      <c r="B105" s="4" t="s">
        <v>40</v>
      </c>
      <c r="C105" s="6">
        <v>0.6629213483146067</v>
      </c>
      <c r="D105" s="6">
        <v>0.72352941176470587</v>
      </c>
      <c r="E105" s="6">
        <f t="shared" si="8"/>
        <v>9.1425722831505532E-2</v>
      </c>
    </row>
    <row r="111" spans="2:5" ht="42.75" customHeight="1" thickBot="1" x14ac:dyDescent="0.25">
      <c r="C111" s="8">
        <v>2024</v>
      </c>
      <c r="D111" s="8">
        <v>2025</v>
      </c>
      <c r="E111" s="8" t="s">
        <v>99</v>
      </c>
    </row>
    <row r="112" spans="2:5" ht="15" thickBot="1" x14ac:dyDescent="0.25">
      <c r="B112" s="4" t="s">
        <v>55</v>
      </c>
      <c r="C112" s="5">
        <v>925</v>
      </c>
      <c r="D112" s="5">
        <v>819</v>
      </c>
      <c r="E112" s="6">
        <f>IF(C112&gt;0,(D112-C112)/C112,"-")</f>
        <v>-0.11459459459459459</v>
      </c>
    </row>
    <row r="113" spans="2:14" ht="15" thickBot="1" x14ac:dyDescent="0.25">
      <c r="B113" s="4" t="s">
        <v>56</v>
      </c>
      <c r="C113" s="5">
        <v>493</v>
      </c>
      <c r="D113" s="5">
        <v>411</v>
      </c>
      <c r="E113" s="6">
        <f t="shared" ref="E113:E114" si="9">IF(C113&gt;0,(D113-C113)/C113,"-")</f>
        <v>-0.16632860040567951</v>
      </c>
    </row>
    <row r="114" spans="2:14" ht="15" thickBot="1" x14ac:dyDescent="0.25">
      <c r="B114" s="4" t="s">
        <v>57</v>
      </c>
      <c r="C114" s="5">
        <v>432</v>
      </c>
      <c r="D114" s="5">
        <v>408</v>
      </c>
      <c r="E114" s="6">
        <f t="shared" si="9"/>
        <v>-5.5555555555555552E-2</v>
      </c>
    </row>
    <row r="116" spans="2:14" x14ac:dyDescent="0.2">
      <c r="B116" s="9"/>
      <c r="C116" s="9"/>
      <c r="D116" s="9"/>
      <c r="E116" s="9"/>
      <c r="F116" s="9"/>
      <c r="G116" s="9"/>
      <c r="H116" s="9"/>
      <c r="I116" s="9"/>
      <c r="J116" s="9"/>
    </row>
    <row r="126" spans="2:14" ht="26.25" customHeight="1" thickBot="1" x14ac:dyDescent="0.25">
      <c r="C126" s="27">
        <v>2024</v>
      </c>
      <c r="D126" s="28"/>
      <c r="E126" s="28"/>
      <c r="F126" s="29"/>
      <c r="G126" s="27">
        <v>2025</v>
      </c>
      <c r="H126" s="28"/>
      <c r="I126" s="28"/>
      <c r="J126" s="29"/>
      <c r="K126" s="30" t="s">
        <v>58</v>
      </c>
      <c r="L126" s="31"/>
      <c r="M126" s="31"/>
      <c r="N126" s="31"/>
    </row>
    <row r="127" spans="2:14" ht="29.25" customHeight="1" thickBot="1" x14ac:dyDescent="0.25">
      <c r="C127" s="11" t="s">
        <v>59</v>
      </c>
      <c r="D127" s="12" t="s">
        <v>60</v>
      </c>
      <c r="E127" s="12" t="s">
        <v>61</v>
      </c>
      <c r="F127" s="12" t="s">
        <v>62</v>
      </c>
      <c r="G127" s="11" t="s">
        <v>59</v>
      </c>
      <c r="H127" s="12" t="s">
        <v>60</v>
      </c>
      <c r="I127" s="12" t="s">
        <v>61</v>
      </c>
      <c r="J127" s="12" t="s">
        <v>62</v>
      </c>
      <c r="K127" s="11" t="s">
        <v>59</v>
      </c>
      <c r="L127" s="12" t="s">
        <v>60</v>
      </c>
      <c r="M127" s="12" t="s">
        <v>61</v>
      </c>
      <c r="N127" s="12" t="s">
        <v>62</v>
      </c>
    </row>
    <row r="128" spans="2:14" ht="15" thickBot="1" x14ac:dyDescent="0.25">
      <c r="B128" s="4" t="s">
        <v>63</v>
      </c>
      <c r="C128" s="10">
        <v>7</v>
      </c>
      <c r="D128" s="10">
        <v>1</v>
      </c>
      <c r="E128" s="10">
        <v>2</v>
      </c>
      <c r="F128" s="10">
        <v>10</v>
      </c>
      <c r="G128" s="10">
        <v>11</v>
      </c>
      <c r="H128" s="10">
        <v>7</v>
      </c>
      <c r="I128" s="10">
        <v>1</v>
      </c>
      <c r="J128" s="10">
        <v>19</v>
      </c>
      <c r="K128" s="6">
        <f>IF(C128=0,"-",(G128-C128)/C128)</f>
        <v>0.5714285714285714</v>
      </c>
      <c r="L128" s="6">
        <f t="shared" ref="L128:N133" si="10">IF(D128=0,"-",(H128-D128)/D128)</f>
        <v>6</v>
      </c>
      <c r="M128" s="6">
        <f t="shared" si="10"/>
        <v>-0.5</v>
      </c>
      <c r="N128" s="6">
        <f t="shared" si="10"/>
        <v>0.9</v>
      </c>
    </row>
    <row r="129" spans="2:14" ht="15" thickBot="1" x14ac:dyDescent="0.25">
      <c r="B129" s="4" t="s">
        <v>64</v>
      </c>
      <c r="C129" s="10">
        <v>0</v>
      </c>
      <c r="D129" s="10">
        <v>1</v>
      </c>
      <c r="E129" s="10">
        <v>0</v>
      </c>
      <c r="F129" s="10">
        <v>1</v>
      </c>
      <c r="G129" s="10">
        <v>8</v>
      </c>
      <c r="H129" s="10">
        <v>2</v>
      </c>
      <c r="I129" s="10">
        <v>0</v>
      </c>
      <c r="J129" s="10">
        <v>10</v>
      </c>
      <c r="K129" s="6" t="str">
        <f t="shared" ref="K129:K133" si="11">IF(C129=0,"-",(G129-C129)/C129)</f>
        <v>-</v>
      </c>
      <c r="L129" s="6">
        <f t="shared" si="10"/>
        <v>1</v>
      </c>
      <c r="M129" s="6" t="str">
        <f t="shared" si="10"/>
        <v>-</v>
      </c>
      <c r="N129" s="6">
        <f t="shared" si="10"/>
        <v>9</v>
      </c>
    </row>
    <row r="130" spans="2:14" ht="15" thickBot="1" x14ac:dyDescent="0.25">
      <c r="B130" s="4" t="s">
        <v>65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6" t="str">
        <f t="shared" si="11"/>
        <v>-</v>
      </c>
      <c r="L130" s="6" t="str">
        <f t="shared" si="10"/>
        <v>-</v>
      </c>
      <c r="M130" s="6" t="str">
        <f t="shared" si="10"/>
        <v>-</v>
      </c>
      <c r="N130" s="6" t="str">
        <f t="shared" si="10"/>
        <v>-</v>
      </c>
    </row>
    <row r="131" spans="2:14" ht="15" thickBot="1" x14ac:dyDescent="0.25">
      <c r="B131" s="7" t="s">
        <v>66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6" t="str">
        <f t="shared" si="11"/>
        <v>-</v>
      </c>
      <c r="L131" s="6" t="str">
        <f t="shared" si="10"/>
        <v>-</v>
      </c>
      <c r="M131" s="6" t="str">
        <f t="shared" si="10"/>
        <v>-</v>
      </c>
      <c r="N131" s="6" t="str">
        <f t="shared" si="10"/>
        <v>-</v>
      </c>
    </row>
    <row r="132" spans="2:14" ht="15" thickBot="1" x14ac:dyDescent="0.25">
      <c r="B132" s="4" t="s">
        <v>67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6" t="str">
        <f t="shared" si="11"/>
        <v>-</v>
      </c>
      <c r="L132" s="6" t="str">
        <f t="shared" si="10"/>
        <v>-</v>
      </c>
      <c r="M132" s="6" t="str">
        <f t="shared" si="10"/>
        <v>-</v>
      </c>
      <c r="N132" s="6" t="str">
        <f t="shared" si="10"/>
        <v>-</v>
      </c>
    </row>
    <row r="133" spans="2:14" ht="15" thickBot="1" x14ac:dyDescent="0.25">
      <c r="B133" s="4" t="s">
        <v>68</v>
      </c>
      <c r="C133" s="10">
        <v>7</v>
      </c>
      <c r="D133" s="10">
        <v>2</v>
      </c>
      <c r="E133" s="10">
        <v>2</v>
      </c>
      <c r="F133" s="10">
        <v>11</v>
      </c>
      <c r="G133" s="10">
        <v>19</v>
      </c>
      <c r="H133" s="10">
        <v>9</v>
      </c>
      <c r="I133" s="10">
        <v>1</v>
      </c>
      <c r="J133" s="10">
        <v>29</v>
      </c>
      <c r="K133" s="6">
        <f t="shared" si="11"/>
        <v>1.7142857142857142</v>
      </c>
      <c r="L133" s="6">
        <f t="shared" si="10"/>
        <v>3.5</v>
      </c>
      <c r="M133" s="6">
        <f t="shared" si="10"/>
        <v>-0.5</v>
      </c>
      <c r="N133" s="6">
        <f t="shared" si="10"/>
        <v>1.6363636363636365</v>
      </c>
    </row>
    <row r="134" spans="2:14" ht="15" thickBot="1" x14ac:dyDescent="0.25">
      <c r="B134" s="4" t="s">
        <v>36</v>
      </c>
      <c r="C134" s="6">
        <f>IF(C128=0,"-",C128/(C128+C129))</f>
        <v>1</v>
      </c>
      <c r="D134" s="6">
        <f>IF(D128=0,"-",D128/(D128+D129))</f>
        <v>0.5</v>
      </c>
      <c r="E134" s="6">
        <f t="shared" ref="E134:J134" si="12">IF(E128=0,"-",E128/(E128+E129))</f>
        <v>1</v>
      </c>
      <c r="F134" s="6">
        <f t="shared" si="12"/>
        <v>0.90909090909090906</v>
      </c>
      <c r="G134" s="6">
        <f t="shared" si="12"/>
        <v>0.57894736842105265</v>
      </c>
      <c r="H134" s="6">
        <f t="shared" si="12"/>
        <v>0.77777777777777779</v>
      </c>
      <c r="I134" s="6">
        <f t="shared" si="12"/>
        <v>1</v>
      </c>
      <c r="J134" s="6">
        <f t="shared" si="12"/>
        <v>0.65517241379310343</v>
      </c>
      <c r="K134" s="6">
        <f>IF(OR(C134="-",G134="-"),"-",(G134-C134)/C134)</f>
        <v>-0.42105263157894735</v>
      </c>
      <c r="L134" s="6">
        <f t="shared" ref="L134:N135" si="13">IF(OR(D134="-",H134="-"),"-",(H134-D134)/D134)</f>
        <v>0.55555555555555558</v>
      </c>
      <c r="M134" s="6">
        <f t="shared" si="13"/>
        <v>0</v>
      </c>
      <c r="N134" s="6">
        <f t="shared" si="13"/>
        <v>-0.27931034482758621</v>
      </c>
    </row>
    <row r="135" spans="2:14" ht="15" thickBot="1" x14ac:dyDescent="0.25">
      <c r="B135" s="4" t="s">
        <v>37</v>
      </c>
      <c r="C135" s="6" t="str">
        <f>IF(C131=0,"-",C131/(C130+C131))</f>
        <v>-</v>
      </c>
      <c r="D135" s="6" t="str">
        <f t="shared" ref="D135:J135" si="14">IF(D131=0,"-",D131/(D130+D131))</f>
        <v>-</v>
      </c>
      <c r="E135" s="6" t="str">
        <f t="shared" si="14"/>
        <v>-</v>
      </c>
      <c r="F135" s="6" t="str">
        <f t="shared" si="14"/>
        <v>-</v>
      </c>
      <c r="G135" s="6" t="str">
        <f t="shared" si="14"/>
        <v>-</v>
      </c>
      <c r="H135" s="6" t="str">
        <f t="shared" si="14"/>
        <v>-</v>
      </c>
      <c r="I135" s="6" t="str">
        <f t="shared" si="14"/>
        <v>-</v>
      </c>
      <c r="J135" s="6" t="str">
        <f t="shared" si="14"/>
        <v>-</v>
      </c>
      <c r="K135" s="6" t="str">
        <f>IF(OR(C135="-",G135="-"),"-",(G135-C135)/C135)</f>
        <v>-</v>
      </c>
      <c r="L135" s="6" t="str">
        <f t="shared" si="13"/>
        <v>-</v>
      </c>
      <c r="M135" s="6" t="str">
        <f t="shared" si="13"/>
        <v>-</v>
      </c>
      <c r="N135" s="6" t="str">
        <f t="shared" si="13"/>
        <v>-</v>
      </c>
    </row>
    <row r="136" spans="2:14" x14ac:dyDescent="0.2">
      <c r="C136" s="13"/>
    </row>
    <row r="137" spans="2:14" x14ac:dyDescent="0.2">
      <c r="C137" s="13"/>
      <c r="M137" s="14"/>
    </row>
    <row r="138" spans="2:14" x14ac:dyDescent="0.2">
      <c r="C138" s="13"/>
    </row>
    <row r="141" spans="2:14" ht="29.25" customHeight="1" thickBot="1" x14ac:dyDescent="0.25">
      <c r="C141" s="27">
        <v>2024</v>
      </c>
      <c r="D141" s="28"/>
      <c r="E141" s="28"/>
      <c r="F141" s="29"/>
      <c r="G141" s="27">
        <v>2025</v>
      </c>
      <c r="H141" s="28"/>
      <c r="I141" s="28"/>
      <c r="J141" s="29"/>
      <c r="K141" s="30" t="s">
        <v>58</v>
      </c>
      <c r="L141" s="31"/>
      <c r="M141" s="31"/>
      <c r="N141" s="31"/>
    </row>
    <row r="142" spans="2:14" ht="57.75" customHeight="1" thickBot="1" x14ac:dyDescent="0.25">
      <c r="C142" s="12" t="s">
        <v>60</v>
      </c>
      <c r="D142" s="12" t="s">
        <v>70</v>
      </c>
      <c r="E142" s="12" t="s">
        <v>69</v>
      </c>
      <c r="F142" s="12" t="s">
        <v>62</v>
      </c>
      <c r="G142" s="12" t="s">
        <v>60</v>
      </c>
      <c r="H142" s="12" t="s">
        <v>70</v>
      </c>
      <c r="I142" s="12" t="s">
        <v>69</v>
      </c>
      <c r="J142" s="12" t="s">
        <v>62</v>
      </c>
      <c r="K142" s="12" t="s">
        <v>60</v>
      </c>
      <c r="L142" s="12" t="s">
        <v>70</v>
      </c>
      <c r="M142" s="12" t="s">
        <v>69</v>
      </c>
      <c r="N142" s="12" t="s">
        <v>62</v>
      </c>
    </row>
    <row r="143" spans="2:14" ht="15" thickBot="1" x14ac:dyDescent="0.25">
      <c r="B143" s="4" t="s">
        <v>71</v>
      </c>
      <c r="C143" s="10">
        <v>137</v>
      </c>
      <c r="D143" s="10">
        <v>0</v>
      </c>
      <c r="E143" s="10">
        <v>9</v>
      </c>
      <c r="F143" s="10">
        <v>146</v>
      </c>
      <c r="G143" s="10">
        <v>29</v>
      </c>
      <c r="H143" s="10">
        <v>0</v>
      </c>
      <c r="I143" s="10">
        <v>4</v>
      </c>
      <c r="J143" s="10">
        <v>33</v>
      </c>
      <c r="K143" s="6">
        <f>IF(C143=0,"-",(G143-C143)/C143)</f>
        <v>-0.78832116788321172</v>
      </c>
      <c r="L143" s="6" t="str">
        <f t="shared" ref="L143:N147" si="15">IF(D143=0,"-",(H143-D143)/D143)</f>
        <v>-</v>
      </c>
      <c r="M143" s="6">
        <f t="shared" si="15"/>
        <v>-0.55555555555555558</v>
      </c>
      <c r="N143" s="6">
        <f t="shared" si="15"/>
        <v>-0.77397260273972601</v>
      </c>
    </row>
    <row r="144" spans="2:14" ht="15" thickBot="1" x14ac:dyDescent="0.25">
      <c r="B144" s="4" t="s">
        <v>72</v>
      </c>
      <c r="C144" s="10">
        <v>21</v>
      </c>
      <c r="D144" s="10">
        <v>0</v>
      </c>
      <c r="E144" s="10">
        <v>3</v>
      </c>
      <c r="F144" s="10">
        <v>24</v>
      </c>
      <c r="G144" s="10">
        <v>0</v>
      </c>
      <c r="H144" s="10">
        <v>0</v>
      </c>
      <c r="I144" s="10">
        <v>3</v>
      </c>
      <c r="J144" s="10">
        <v>3</v>
      </c>
      <c r="K144" s="6">
        <f t="shared" ref="K144:K147" si="16">IF(C144=0,"-",(G144-C144)/C144)</f>
        <v>-1</v>
      </c>
      <c r="L144" s="6" t="str">
        <f t="shared" si="15"/>
        <v>-</v>
      </c>
      <c r="M144" s="6">
        <f t="shared" si="15"/>
        <v>0</v>
      </c>
      <c r="N144" s="6">
        <f t="shared" si="15"/>
        <v>-0.875</v>
      </c>
    </row>
    <row r="145" spans="2:14" ht="15" thickBot="1" x14ac:dyDescent="0.25">
      <c r="B145" s="4" t="s">
        <v>73</v>
      </c>
      <c r="C145" s="10">
        <v>52</v>
      </c>
      <c r="D145" s="10">
        <v>0</v>
      </c>
      <c r="E145" s="10">
        <v>36</v>
      </c>
      <c r="F145" s="10">
        <v>88</v>
      </c>
      <c r="G145" s="10">
        <v>116</v>
      </c>
      <c r="H145" s="10">
        <v>0</v>
      </c>
      <c r="I145" s="10">
        <v>24</v>
      </c>
      <c r="J145" s="10">
        <v>140</v>
      </c>
      <c r="K145" s="6">
        <f t="shared" si="16"/>
        <v>1.2307692307692308</v>
      </c>
      <c r="L145" s="6" t="str">
        <f t="shared" si="15"/>
        <v>-</v>
      </c>
      <c r="M145" s="6">
        <f t="shared" si="15"/>
        <v>-0.33333333333333331</v>
      </c>
      <c r="N145" s="6">
        <f t="shared" si="15"/>
        <v>0.59090909090909094</v>
      </c>
    </row>
    <row r="146" spans="2:14" ht="15" thickBot="1" x14ac:dyDescent="0.25">
      <c r="B146" s="4" t="s">
        <v>74</v>
      </c>
      <c r="C146" s="10">
        <v>24</v>
      </c>
      <c r="D146" s="10">
        <v>0</v>
      </c>
      <c r="E146" s="10">
        <v>15</v>
      </c>
      <c r="F146" s="10">
        <v>39</v>
      </c>
      <c r="G146" s="10">
        <v>43</v>
      </c>
      <c r="H146" s="10">
        <v>0</v>
      </c>
      <c r="I146" s="10">
        <v>6</v>
      </c>
      <c r="J146" s="10">
        <v>49</v>
      </c>
      <c r="K146" s="6">
        <f t="shared" si="16"/>
        <v>0.79166666666666663</v>
      </c>
      <c r="L146" s="6" t="str">
        <f t="shared" si="15"/>
        <v>-</v>
      </c>
      <c r="M146" s="6">
        <f t="shared" si="15"/>
        <v>-0.6</v>
      </c>
      <c r="N146" s="6">
        <f t="shared" si="15"/>
        <v>0.25641025641025639</v>
      </c>
    </row>
    <row r="147" spans="2:14" ht="15" thickBot="1" x14ac:dyDescent="0.25">
      <c r="B147" s="4" t="s">
        <v>75</v>
      </c>
      <c r="C147" s="10">
        <v>0</v>
      </c>
      <c r="D147" s="10">
        <v>0</v>
      </c>
      <c r="E147" s="10">
        <v>0</v>
      </c>
      <c r="F147" s="10">
        <v>0</v>
      </c>
      <c r="G147" s="10">
        <v>2</v>
      </c>
      <c r="H147" s="10">
        <v>0</v>
      </c>
      <c r="I147" s="10">
        <v>0</v>
      </c>
      <c r="J147" s="10">
        <v>2</v>
      </c>
      <c r="K147" s="6" t="str">
        <f t="shared" si="16"/>
        <v>-</v>
      </c>
      <c r="L147" s="6" t="str">
        <f t="shared" si="15"/>
        <v>-</v>
      </c>
      <c r="M147" s="6" t="str">
        <f t="shared" si="15"/>
        <v>-</v>
      </c>
      <c r="N147" s="6" t="str">
        <f t="shared" si="15"/>
        <v>-</v>
      </c>
    </row>
    <row r="148" spans="2:14" ht="15" thickBot="1" x14ac:dyDescent="0.25">
      <c r="B148" s="7" t="s">
        <v>68</v>
      </c>
      <c r="C148" s="10">
        <v>234</v>
      </c>
      <c r="D148" s="10">
        <v>0</v>
      </c>
      <c r="E148" s="10">
        <v>63</v>
      </c>
      <c r="F148" s="10">
        <v>297</v>
      </c>
      <c r="G148" s="10">
        <v>190</v>
      </c>
      <c r="H148" s="10">
        <v>0</v>
      </c>
      <c r="I148" s="10">
        <v>37</v>
      </c>
      <c r="J148" s="10">
        <v>227</v>
      </c>
      <c r="K148" s="6"/>
      <c r="L148" s="6"/>
      <c r="M148" s="6"/>
      <c r="N148" s="6"/>
    </row>
    <row r="149" spans="2:14" ht="29.25" thickBot="1" x14ac:dyDescent="0.25">
      <c r="B149" s="7" t="s">
        <v>76</v>
      </c>
      <c r="C149" s="6">
        <f t="shared" ref="C149:J150" si="17">IF(C143=0,"-",(C143/(C143+C145)))</f>
        <v>0.72486772486772488</v>
      </c>
      <c r="D149" s="6" t="str">
        <f t="shared" si="17"/>
        <v>-</v>
      </c>
      <c r="E149" s="6">
        <f t="shared" si="17"/>
        <v>0.2</v>
      </c>
      <c r="F149" s="6">
        <f t="shared" si="17"/>
        <v>0.62393162393162394</v>
      </c>
      <c r="G149" s="6">
        <f t="shared" si="17"/>
        <v>0.2</v>
      </c>
      <c r="H149" s="6" t="str">
        <f t="shared" si="17"/>
        <v>-</v>
      </c>
      <c r="I149" s="6">
        <f t="shared" si="17"/>
        <v>0.14285714285714285</v>
      </c>
      <c r="J149" s="6">
        <f t="shared" si="17"/>
        <v>0.19075144508670519</v>
      </c>
      <c r="K149" s="6">
        <f>IF(OR(C149="-",G149="-"),"-",(G149-C149)/C149)</f>
        <v>-0.72408759124087596</v>
      </c>
      <c r="L149" s="6" t="str">
        <f t="shared" ref="L149:N150" si="18">IF(OR(D149="-",H149="-"),"-",(H149-D149)/D149)</f>
        <v>-</v>
      </c>
      <c r="M149" s="6">
        <f t="shared" si="18"/>
        <v>-0.28571428571428581</v>
      </c>
      <c r="N149" s="6">
        <f t="shared" si="18"/>
        <v>-0.69427508116240411</v>
      </c>
    </row>
    <row r="150" spans="2:14" ht="29.25" thickBot="1" x14ac:dyDescent="0.25">
      <c r="B150" s="7" t="s">
        <v>77</v>
      </c>
      <c r="C150" s="6">
        <f t="shared" si="17"/>
        <v>0.46666666666666667</v>
      </c>
      <c r="D150" s="6" t="str">
        <f t="shared" si="17"/>
        <v>-</v>
      </c>
      <c r="E150" s="6">
        <f t="shared" si="17"/>
        <v>0.16666666666666666</v>
      </c>
      <c r="F150" s="6">
        <f t="shared" si="17"/>
        <v>0.38095238095238093</v>
      </c>
      <c r="G150" s="6" t="str">
        <f t="shared" si="17"/>
        <v>-</v>
      </c>
      <c r="H150" s="6" t="str">
        <f t="shared" si="17"/>
        <v>-</v>
      </c>
      <c r="I150" s="6">
        <f t="shared" si="17"/>
        <v>0.33333333333333331</v>
      </c>
      <c r="J150" s="6">
        <f t="shared" si="17"/>
        <v>5.7692307692307696E-2</v>
      </c>
      <c r="K150" s="6" t="str">
        <f>IF(OR(C150="-",G150="-"),"-",(G150-C150)/C150)</f>
        <v>-</v>
      </c>
      <c r="L150" s="6" t="str">
        <f t="shared" si="18"/>
        <v>-</v>
      </c>
      <c r="M150" s="6">
        <f t="shared" si="18"/>
        <v>1</v>
      </c>
      <c r="N150" s="6">
        <f t="shared" si="18"/>
        <v>-0.84855769230769229</v>
      </c>
    </row>
    <row r="151" spans="2:14" ht="14.25" x14ac:dyDescent="0.2">
      <c r="B151" s="7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</row>
    <row r="154" spans="2:14" ht="14.25" x14ac:dyDescent="0.2">
      <c r="B154" s="7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</row>
    <row r="155" spans="2:14" ht="14.25" x14ac:dyDescent="0.2">
      <c r="B155" s="7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</row>
    <row r="156" spans="2:14" ht="29.25" customHeight="1" thickBot="1" x14ac:dyDescent="0.25">
      <c r="B156" s="7"/>
      <c r="C156" s="8">
        <v>2024</v>
      </c>
      <c r="D156" s="8">
        <v>2025</v>
      </c>
      <c r="E156" s="8" t="s">
        <v>99</v>
      </c>
    </row>
    <row r="157" spans="2:14" ht="15" thickBot="1" x14ac:dyDescent="0.25">
      <c r="B157" s="4" t="s">
        <v>94</v>
      </c>
      <c r="C157" s="19">
        <v>184</v>
      </c>
      <c r="D157" s="19">
        <v>132</v>
      </c>
      <c r="E157" s="18">
        <f>IF(C157=0,"-",(D157-C157)/C157)</f>
        <v>-0.28260869565217389</v>
      </c>
      <c r="F157" s="18"/>
      <c r="G157" s="18"/>
      <c r="H157" s="18"/>
      <c r="I157" s="18"/>
      <c r="J157" s="18"/>
      <c r="K157" s="18"/>
      <c r="L157" s="18"/>
      <c r="M157" s="18"/>
      <c r="N157" s="18"/>
    </row>
    <row r="158" spans="2:14" ht="15" thickBot="1" x14ac:dyDescent="0.25">
      <c r="B158" s="4" t="s">
        <v>95</v>
      </c>
      <c r="C158" s="19">
        <v>44</v>
      </c>
      <c r="D158" s="19">
        <v>47</v>
      </c>
      <c r="E158" s="18">
        <f t="shared" ref="E158:E159" si="19">IF(C158=0,"-",(D158-C158)/C158)</f>
        <v>6.8181818181818177E-2</v>
      </c>
      <c r="F158" s="18"/>
      <c r="G158" s="18"/>
      <c r="H158" s="18"/>
      <c r="I158" s="18"/>
      <c r="J158" s="18"/>
      <c r="K158" s="18"/>
      <c r="L158" s="18"/>
      <c r="M158" s="18"/>
      <c r="N158" s="18"/>
    </row>
    <row r="159" spans="2:14" ht="15" thickBot="1" x14ac:dyDescent="0.25">
      <c r="B159" s="4" t="s">
        <v>96</v>
      </c>
      <c r="C159" s="19">
        <v>6</v>
      </c>
      <c r="D159" s="19">
        <v>5</v>
      </c>
      <c r="E159" s="18">
        <f t="shared" si="19"/>
        <v>-0.16666666666666666</v>
      </c>
      <c r="F159" s="18"/>
      <c r="G159" s="18"/>
      <c r="H159" s="18"/>
      <c r="I159" s="18"/>
      <c r="J159" s="18"/>
      <c r="K159" s="18"/>
      <c r="L159" s="18"/>
      <c r="M159" s="18"/>
      <c r="N159" s="18"/>
    </row>
    <row r="160" spans="2:14" ht="15" thickBot="1" x14ac:dyDescent="0.25">
      <c r="B160" s="4" t="s">
        <v>97</v>
      </c>
      <c r="C160" s="18">
        <f>IF(C157=0,"-",C157/(C157+C158+C159))</f>
        <v>0.78632478632478631</v>
      </c>
      <c r="D160" s="18">
        <f>IF(D157=0,"-",D157/(D157+D158+D159))</f>
        <v>0.71739130434782605</v>
      </c>
      <c r="E160" s="18">
        <f>IF(OR(C160="-",D160="-"),"-",(D160-C160)/C160)</f>
        <v>-8.766540642722119E-2</v>
      </c>
      <c r="F160" s="18"/>
      <c r="G160" s="18"/>
      <c r="H160" s="18"/>
      <c r="I160" s="18"/>
      <c r="J160" s="18"/>
      <c r="K160" s="18"/>
      <c r="L160" s="18"/>
      <c r="M160" s="18"/>
      <c r="N160" s="18"/>
    </row>
    <row r="161" spans="2:14" ht="14.25" x14ac:dyDescent="0.2">
      <c r="B161" s="7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</row>
    <row r="162" spans="2:14" ht="14.25" x14ac:dyDescent="0.2">
      <c r="B162" s="7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</row>
    <row r="163" spans="2:14" ht="14.25" x14ac:dyDescent="0.2">
      <c r="B163" s="7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</row>
    <row r="165" spans="2:14" ht="42.75" customHeight="1" thickBot="1" x14ac:dyDescent="0.25">
      <c r="C165" s="8">
        <v>2024</v>
      </c>
      <c r="D165" s="8">
        <v>2025</v>
      </c>
      <c r="E165" s="8" t="s">
        <v>99</v>
      </c>
    </row>
    <row r="166" spans="2:14" ht="20.100000000000001" customHeight="1" thickBot="1" x14ac:dyDescent="0.25">
      <c r="B166" s="4" t="s">
        <v>38</v>
      </c>
      <c r="C166" s="5">
        <v>11</v>
      </c>
      <c r="D166" s="5">
        <v>29</v>
      </c>
      <c r="E166" s="6">
        <f>IF(C166=0,"-",(D166-C166)/C166)</f>
        <v>1.6363636363636365</v>
      </c>
    </row>
    <row r="167" spans="2:14" ht="20.100000000000001" customHeight="1" thickBot="1" x14ac:dyDescent="0.25">
      <c r="B167" s="4" t="s">
        <v>41</v>
      </c>
      <c r="C167" s="5">
        <v>8</v>
      </c>
      <c r="D167" s="5">
        <v>7</v>
      </c>
      <c r="E167" s="6">
        <f t="shared" ref="E167:E168" si="20">IF(C167=0,"-",(D167-C167)/C167)</f>
        <v>-0.125</v>
      </c>
    </row>
    <row r="168" spans="2:14" ht="20.100000000000001" customHeight="1" thickBot="1" x14ac:dyDescent="0.25">
      <c r="B168" s="4" t="s">
        <v>42</v>
      </c>
      <c r="C168" s="5">
        <v>2</v>
      </c>
      <c r="D168" s="5">
        <v>12</v>
      </c>
      <c r="E168" s="6">
        <f t="shared" si="20"/>
        <v>5</v>
      </c>
    </row>
    <row r="169" spans="2:14" ht="20.100000000000001" customHeight="1" thickBot="1" x14ac:dyDescent="0.25">
      <c r="B169" s="4" t="s">
        <v>98</v>
      </c>
      <c r="C169" s="6">
        <f>IF(C166=0,"-",(C167+C168)/C166)</f>
        <v>0.90909090909090906</v>
      </c>
      <c r="D169" s="6">
        <f>IF(D166=0,"-",(D167+D168)/D166)</f>
        <v>0.65517241379310343</v>
      </c>
      <c r="E169" s="6">
        <f t="shared" ref="E169:E171" si="21">IF(OR(C169="-",D169="-"),"-",(D169-C169)/C169)</f>
        <v>-0.27931034482758621</v>
      </c>
    </row>
    <row r="170" spans="2:14" ht="20.100000000000001" customHeight="1" thickBot="1" x14ac:dyDescent="0.25">
      <c r="B170" s="4" t="s">
        <v>39</v>
      </c>
      <c r="C170" s="6">
        <v>0.88888888888888884</v>
      </c>
      <c r="D170" s="6">
        <v>0.58333333333333337</v>
      </c>
      <c r="E170" s="6">
        <f t="shared" si="21"/>
        <v>-0.34374999999999994</v>
      </c>
    </row>
    <row r="171" spans="2:14" ht="20.100000000000001" customHeight="1" thickBot="1" x14ac:dyDescent="0.25">
      <c r="B171" s="4" t="s">
        <v>40</v>
      </c>
      <c r="C171" s="6">
        <v>1</v>
      </c>
      <c r="D171" s="6">
        <v>0.70588235294117652</v>
      </c>
      <c r="E171" s="6">
        <f t="shared" si="21"/>
        <v>-0.29411764705882348</v>
      </c>
    </row>
    <row r="172" spans="2:14" ht="20.100000000000001" customHeight="1" x14ac:dyDescent="0.2">
      <c r="B172" s="7"/>
      <c r="C172" s="18"/>
      <c r="D172" s="18"/>
      <c r="E172" s="18"/>
    </row>
    <row r="177" spans="2:8" ht="42.75" customHeight="1" thickBot="1" x14ac:dyDescent="0.25">
      <c r="C177" s="8">
        <v>2024</v>
      </c>
      <c r="D177" s="8">
        <v>2025</v>
      </c>
      <c r="E177" s="8" t="s">
        <v>99</v>
      </c>
    </row>
    <row r="178" spans="2:8" ht="15" thickBot="1" x14ac:dyDescent="0.25">
      <c r="B178" s="15" t="s">
        <v>81</v>
      </c>
      <c r="C178" s="5">
        <v>7</v>
      </c>
      <c r="D178" s="5">
        <v>14</v>
      </c>
      <c r="E178" s="6">
        <f>IF(C178=0,"-",(D178-C178)/C178)</f>
        <v>1</v>
      </c>
      <c r="H178" s="13"/>
    </row>
    <row r="179" spans="2:8" ht="15" thickBot="1" x14ac:dyDescent="0.25">
      <c r="B179" s="4" t="s">
        <v>43</v>
      </c>
      <c r="C179" s="5">
        <v>3</v>
      </c>
      <c r="D179" s="5">
        <v>6</v>
      </c>
      <c r="E179" s="6">
        <f t="shared" ref="E179:E185" si="22">IF(C179=0,"-",(D179-C179)/C179)</f>
        <v>1</v>
      </c>
      <c r="H179" s="13"/>
    </row>
    <row r="180" spans="2:8" ht="15" thickBot="1" x14ac:dyDescent="0.25">
      <c r="B180" s="4" t="s">
        <v>47</v>
      </c>
      <c r="C180" s="5">
        <v>4</v>
      </c>
      <c r="D180" s="5">
        <v>7</v>
      </c>
      <c r="E180" s="6">
        <f t="shared" si="22"/>
        <v>0.75</v>
      </c>
      <c r="H180" s="13"/>
    </row>
    <row r="181" spans="2:8" ht="15" thickBot="1" x14ac:dyDescent="0.25">
      <c r="B181" s="4" t="s">
        <v>78</v>
      </c>
      <c r="C181" s="5">
        <v>0</v>
      </c>
      <c r="D181" s="5">
        <v>1</v>
      </c>
      <c r="E181" s="6" t="str">
        <f t="shared" si="22"/>
        <v>-</v>
      </c>
      <c r="H181" s="13"/>
    </row>
    <row r="182" spans="2:8" ht="15" thickBot="1" x14ac:dyDescent="0.25">
      <c r="B182" s="15" t="s">
        <v>79</v>
      </c>
      <c r="C182" s="5">
        <v>301</v>
      </c>
      <c r="D182" s="5">
        <v>221</v>
      </c>
      <c r="E182" s="6">
        <f t="shared" si="22"/>
        <v>-0.26578073089700999</v>
      </c>
      <c r="H182" s="13"/>
    </row>
    <row r="183" spans="2:8" ht="15" thickBot="1" x14ac:dyDescent="0.25">
      <c r="B183" s="4" t="s">
        <v>47</v>
      </c>
      <c r="C183" s="5">
        <v>240</v>
      </c>
      <c r="D183" s="5">
        <v>184</v>
      </c>
      <c r="E183" s="6">
        <f t="shared" si="22"/>
        <v>-0.23333333333333334</v>
      </c>
      <c r="H183" s="13"/>
    </row>
    <row r="184" spans="2:8" ht="15" thickBot="1" x14ac:dyDescent="0.25">
      <c r="B184" s="4" t="s">
        <v>70</v>
      </c>
      <c r="C184" s="5">
        <v>0</v>
      </c>
      <c r="D184" s="5">
        <v>0</v>
      </c>
      <c r="E184" s="6" t="str">
        <f t="shared" si="22"/>
        <v>-</v>
      </c>
      <c r="H184" s="13"/>
    </row>
    <row r="185" spans="2:8" ht="15" thickBot="1" x14ac:dyDescent="0.25">
      <c r="B185" s="4" t="s">
        <v>80</v>
      </c>
      <c r="C185" s="5">
        <v>61</v>
      </c>
      <c r="D185" s="5">
        <v>37</v>
      </c>
      <c r="E185" s="6">
        <f t="shared" si="22"/>
        <v>-0.39344262295081966</v>
      </c>
      <c r="H185" s="13"/>
    </row>
    <row r="196" spans="2:5" ht="42.75" customHeight="1" thickBot="1" x14ac:dyDescent="0.25">
      <c r="C196" s="8">
        <v>2024</v>
      </c>
      <c r="D196" s="8">
        <v>2025</v>
      </c>
      <c r="E196" s="8" t="s">
        <v>99</v>
      </c>
    </row>
    <row r="197" spans="2:5" ht="15" thickBot="1" x14ac:dyDescent="0.25">
      <c r="B197" s="4" t="s">
        <v>82</v>
      </c>
      <c r="C197" s="5">
        <v>28</v>
      </c>
      <c r="D197" s="5">
        <v>31</v>
      </c>
      <c r="E197" s="6">
        <f t="shared" ref="E197:E200" si="23">IF(C197=0,"-",(D197-C197)/C197)</f>
        <v>0.10714285714285714</v>
      </c>
    </row>
    <row r="198" spans="2:5" ht="15" thickBot="1" x14ac:dyDescent="0.25">
      <c r="B198" s="4" t="s">
        <v>83</v>
      </c>
      <c r="C198" s="5">
        <v>0</v>
      </c>
      <c r="D198" s="5">
        <v>2</v>
      </c>
      <c r="E198" s="6" t="str">
        <f t="shared" si="23"/>
        <v>-</v>
      </c>
    </row>
    <row r="199" spans="2:5" ht="15" thickBot="1" x14ac:dyDescent="0.25">
      <c r="B199" s="4" t="s">
        <v>84</v>
      </c>
      <c r="C199" s="5">
        <v>28</v>
      </c>
      <c r="D199" s="5">
        <v>33</v>
      </c>
      <c r="E199" s="6">
        <f t="shared" si="23"/>
        <v>0.17857142857142858</v>
      </c>
    </row>
    <row r="200" spans="2:5" ht="15" thickBot="1" x14ac:dyDescent="0.25">
      <c r="B200" s="4" t="s">
        <v>85</v>
      </c>
      <c r="C200" s="5">
        <v>24</v>
      </c>
      <c r="D200" s="5">
        <v>29</v>
      </c>
      <c r="E200" s="6">
        <f t="shared" si="23"/>
        <v>0.20833333333333334</v>
      </c>
    </row>
    <row r="201" spans="2:5" ht="14.25" x14ac:dyDescent="0.2">
      <c r="B201" s="7"/>
      <c r="C201" s="19"/>
      <c r="D201" s="19"/>
      <c r="E201" s="18"/>
    </row>
    <row r="206" spans="2:5" ht="42.75" customHeight="1" thickBot="1" x14ac:dyDescent="0.25">
      <c r="C206" s="8">
        <v>2024</v>
      </c>
      <c r="D206" s="8">
        <v>2025</v>
      </c>
      <c r="E206" s="8" t="s">
        <v>99</v>
      </c>
    </row>
    <row r="207" spans="2:5" ht="20.100000000000001" customHeight="1" thickBot="1" x14ac:dyDescent="0.25">
      <c r="B207" s="16" t="s">
        <v>88</v>
      </c>
      <c r="C207" s="5"/>
      <c r="D207" s="5"/>
      <c r="E207" s="6" t="str">
        <f t="shared" ref="E207:E210" si="24">IF(C207=0,"-",(D207-C207)/C207)</f>
        <v>-</v>
      </c>
    </row>
    <row r="208" spans="2:5" ht="20.100000000000001" customHeight="1" thickBot="1" x14ac:dyDescent="0.25">
      <c r="B208" s="17" t="s">
        <v>89</v>
      </c>
      <c r="C208" s="5">
        <v>28</v>
      </c>
      <c r="D208" s="5">
        <v>30</v>
      </c>
      <c r="E208" s="6">
        <f t="shared" si="24"/>
        <v>7.1428571428571425E-2</v>
      </c>
    </row>
    <row r="209" spans="2:5" ht="20.100000000000001" customHeight="1" thickBot="1" x14ac:dyDescent="0.25">
      <c r="B209" s="17" t="s">
        <v>86</v>
      </c>
      <c r="C209" s="5">
        <v>23</v>
      </c>
      <c r="D209" s="5">
        <v>23</v>
      </c>
      <c r="E209" s="6">
        <f t="shared" si="24"/>
        <v>0</v>
      </c>
    </row>
    <row r="210" spans="2:5" ht="20.100000000000001" customHeight="1" thickBot="1" x14ac:dyDescent="0.25">
      <c r="B210" s="17" t="s">
        <v>87</v>
      </c>
      <c r="C210" s="5">
        <v>5</v>
      </c>
      <c r="D210" s="5">
        <v>7</v>
      </c>
      <c r="E210" s="6">
        <f t="shared" si="24"/>
        <v>0.4</v>
      </c>
    </row>
    <row r="211" spans="2:5" ht="20.100000000000001" customHeight="1" thickBot="1" x14ac:dyDescent="0.25">
      <c r="B211" s="17" t="s">
        <v>90</v>
      </c>
      <c r="C211" s="5"/>
      <c r="D211" s="5"/>
      <c r="E211" s="6"/>
    </row>
    <row r="212" spans="2:5" ht="20.100000000000001" customHeight="1" thickBot="1" x14ac:dyDescent="0.25">
      <c r="B212" s="17" t="s">
        <v>89</v>
      </c>
      <c r="C212" s="5">
        <v>0</v>
      </c>
      <c r="D212" s="5">
        <v>2</v>
      </c>
      <c r="E212" s="6" t="str">
        <f>IF(C212=0,"-",(D212-C212)/C212)</f>
        <v>-</v>
      </c>
    </row>
    <row r="213" spans="2:5" ht="15" thickBot="1" x14ac:dyDescent="0.25">
      <c r="B213" s="17" t="s">
        <v>86</v>
      </c>
      <c r="C213" s="5">
        <v>0</v>
      </c>
      <c r="D213" s="5">
        <v>2</v>
      </c>
      <c r="E213" s="6" t="str">
        <f t="shared" ref="E213:E214" si="25">IF(C213=0,"-",(D213-C213)/C213)</f>
        <v>-</v>
      </c>
    </row>
    <row r="214" spans="2:5" ht="15" thickBot="1" x14ac:dyDescent="0.25">
      <c r="B214" s="17" t="s">
        <v>87</v>
      </c>
      <c r="C214" s="5">
        <v>0</v>
      </c>
      <c r="D214" s="5">
        <v>0</v>
      </c>
      <c r="E214" s="6" t="str">
        <f t="shared" si="25"/>
        <v>-</v>
      </c>
    </row>
    <row r="215" spans="2:5" ht="14.25" x14ac:dyDescent="0.2">
      <c r="B215" s="21"/>
      <c r="C215" s="19"/>
      <c r="D215" s="19"/>
      <c r="E215" s="18"/>
    </row>
    <row r="220" spans="2:5" ht="42.75" customHeight="1" thickBot="1" x14ac:dyDescent="0.25">
      <c r="C220" s="8">
        <v>2024</v>
      </c>
      <c r="D220" s="8">
        <v>2025</v>
      </c>
      <c r="E220" s="8" t="s">
        <v>99</v>
      </c>
    </row>
    <row r="221" spans="2:5" ht="15" thickBot="1" x14ac:dyDescent="0.25">
      <c r="B221" s="16" t="s">
        <v>91</v>
      </c>
      <c r="C221" s="5">
        <v>52</v>
      </c>
      <c r="D221" s="5">
        <v>56</v>
      </c>
      <c r="E221" s="6">
        <f t="shared" ref="E221:E223" si="26">IF(C221=0,"-",(D221-C221)/C221)</f>
        <v>7.6923076923076927E-2</v>
      </c>
    </row>
    <row r="222" spans="2:5" ht="15" thickBot="1" x14ac:dyDescent="0.25">
      <c r="B222" s="16" t="s">
        <v>92</v>
      </c>
      <c r="C222" s="5">
        <v>37</v>
      </c>
      <c r="D222" s="5">
        <v>59</v>
      </c>
      <c r="E222" s="6">
        <f t="shared" si="26"/>
        <v>0.59459459459459463</v>
      </c>
    </row>
    <row r="223" spans="2:5" ht="15" thickBot="1" x14ac:dyDescent="0.25">
      <c r="B223" s="16" t="s">
        <v>93</v>
      </c>
      <c r="C223" s="5">
        <v>25</v>
      </c>
      <c r="D223" s="5">
        <v>20</v>
      </c>
      <c r="E223" s="6">
        <f t="shared" si="26"/>
        <v>-0.2</v>
      </c>
    </row>
    <row r="224" spans="2:5" ht="15" thickBot="1" x14ac:dyDescent="0.25">
      <c r="C224" s="5"/>
      <c r="D224" s="5"/>
      <c r="E224" s="6"/>
    </row>
    <row r="225" spans="3:5" ht="15" thickBot="1" x14ac:dyDescent="0.25">
      <c r="C225" s="5"/>
      <c r="D225" s="5"/>
      <c r="E225" s="6"/>
    </row>
    <row r="226" spans="3:5" ht="15" thickBot="1" x14ac:dyDescent="0.25">
      <c r="C226" s="5"/>
      <c r="D226" s="5"/>
      <c r="E226" s="6"/>
    </row>
    <row r="227" spans="3:5" ht="15" thickBot="1" x14ac:dyDescent="0.25">
      <c r="C227" s="5"/>
      <c r="D227" s="5"/>
      <c r="E227" s="6"/>
    </row>
    <row r="228" spans="3:5" ht="15" thickBot="1" x14ac:dyDescent="0.25">
      <c r="C228" s="5"/>
      <c r="D228" s="5"/>
      <c r="E228" s="6"/>
    </row>
  </sheetData>
  <mergeCells count="6">
    <mergeCell ref="C126:F126"/>
    <mergeCell ref="G126:J126"/>
    <mergeCell ref="K126:N126"/>
    <mergeCell ref="C141:F141"/>
    <mergeCell ref="G141:J141"/>
    <mergeCell ref="K141:N141"/>
  </mergeCells>
  <pageMargins left="0.70866141732283472" right="0.70866141732283472" top="0.74803149606299213" bottom="0.74803149606299213" header="0.31496062992125984" footer="0.31496062992125984"/>
  <pageSetup paperSize="9" scale="35" fitToWidth="2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228"/>
  <sheetViews>
    <sheetView workbookViewId="0"/>
  </sheetViews>
  <sheetFormatPr baseColWidth="10" defaultRowHeight="12.75" x14ac:dyDescent="0.2"/>
  <cols>
    <col min="2" max="2" width="56.875" bestFit="1" customWidth="1"/>
    <col min="3" max="4" width="12.5" customWidth="1"/>
    <col min="5" max="5" width="12.75" customWidth="1"/>
    <col min="6" max="6" width="8.75" bestFit="1" customWidth="1"/>
    <col min="7" max="7" width="11.625" customWidth="1"/>
    <col min="8" max="8" width="12.125" customWidth="1"/>
    <col min="9" max="9" width="12.75" customWidth="1"/>
    <col min="10" max="10" width="8.75" bestFit="1" customWidth="1"/>
    <col min="11" max="11" width="11.625" bestFit="1" customWidth="1"/>
    <col min="12" max="12" width="12" bestFit="1" customWidth="1"/>
    <col min="13" max="13" width="12.75" customWidth="1"/>
    <col min="14" max="14" width="9.625" bestFit="1" customWidth="1"/>
  </cols>
  <sheetData>
    <row r="1" spans="1:5" ht="15" thickBot="1" x14ac:dyDescent="0.25">
      <c r="A1" s="5"/>
      <c r="B1" s="5"/>
    </row>
    <row r="2" spans="1:5" ht="15" thickBot="1" x14ac:dyDescent="0.25">
      <c r="A2" s="5"/>
      <c r="B2" s="5"/>
    </row>
    <row r="3" spans="1:5" ht="15" thickBot="1" x14ac:dyDescent="0.25">
      <c r="A3" s="5"/>
      <c r="B3" s="5"/>
    </row>
    <row r="11" spans="1:5" ht="27" customHeight="1" x14ac:dyDescent="0.2">
      <c r="B11" s="20" t="str">
        <f>Portada!B9</f>
        <v>Año 2025</v>
      </c>
    </row>
    <row r="13" spans="1:5" ht="42.75" customHeight="1" thickBot="1" x14ac:dyDescent="0.25">
      <c r="C13" s="8">
        <v>2024</v>
      </c>
      <c r="D13" s="8">
        <v>2025</v>
      </c>
      <c r="E13" s="8" t="s">
        <v>99</v>
      </c>
    </row>
    <row r="14" spans="1:5" ht="20.100000000000001" customHeight="1" thickBot="1" x14ac:dyDescent="0.25">
      <c r="B14" s="4" t="s">
        <v>22</v>
      </c>
      <c r="C14" s="5">
        <v>2459</v>
      </c>
      <c r="D14" s="5">
        <v>2488</v>
      </c>
      <c r="E14" s="6">
        <f>IF(C14&gt;0,(D14-C14)/C14)</f>
        <v>1.1793411956079707E-2</v>
      </c>
    </row>
    <row r="15" spans="1:5" ht="20.100000000000001" customHeight="1" thickBot="1" x14ac:dyDescent="0.25">
      <c r="B15" s="4" t="s">
        <v>17</v>
      </c>
      <c r="C15" s="5">
        <v>2033</v>
      </c>
      <c r="D15" s="5">
        <v>2246</v>
      </c>
      <c r="E15" s="6">
        <f t="shared" ref="E15:E25" si="0">IF(C15&gt;0,(D15-C15)/C15)</f>
        <v>0.10477127397934087</v>
      </c>
    </row>
    <row r="16" spans="1:5" ht="20.100000000000001" customHeight="1" thickBot="1" x14ac:dyDescent="0.25">
      <c r="B16" s="4" t="s">
        <v>18</v>
      </c>
      <c r="C16" s="5">
        <v>1370</v>
      </c>
      <c r="D16" s="5">
        <v>1378</v>
      </c>
      <c r="E16" s="6">
        <f t="shared" si="0"/>
        <v>5.8394160583941602E-3</v>
      </c>
    </row>
    <row r="17" spans="2:5" ht="20.100000000000001" customHeight="1" thickBot="1" x14ac:dyDescent="0.25">
      <c r="B17" s="4" t="s">
        <v>19</v>
      </c>
      <c r="C17" s="5">
        <v>663</v>
      </c>
      <c r="D17" s="5">
        <v>868</v>
      </c>
      <c r="E17" s="6">
        <f t="shared" si="0"/>
        <v>0.30920060331825039</v>
      </c>
    </row>
    <row r="18" spans="2:5" ht="20.100000000000001" customHeight="1" thickBot="1" x14ac:dyDescent="0.25">
      <c r="B18" s="4" t="s">
        <v>100</v>
      </c>
      <c r="C18" s="5">
        <v>1</v>
      </c>
      <c r="D18" s="5">
        <v>1</v>
      </c>
      <c r="E18" s="6">
        <f>IF(C18=0,"-",(D18-C18)/C18)</f>
        <v>0</v>
      </c>
    </row>
    <row r="19" spans="2:5" ht="20.100000000000001" customHeight="1" thickBot="1" x14ac:dyDescent="0.25">
      <c r="B19" s="4" t="s">
        <v>101</v>
      </c>
      <c r="C19" s="5">
        <v>3</v>
      </c>
      <c r="D19" s="5">
        <v>0</v>
      </c>
      <c r="E19" s="6">
        <f>IF(C19=0,"-",(D19-C19)/C19)</f>
        <v>-1</v>
      </c>
    </row>
    <row r="20" spans="2:5" ht="20.100000000000001" customHeight="1" thickBot="1" x14ac:dyDescent="0.25">
      <c r="B20" s="4" t="s">
        <v>20</v>
      </c>
      <c r="C20" s="6">
        <f>C17/C15</f>
        <v>0.32611903590752583</v>
      </c>
      <c r="D20" s="6">
        <f>D17/D15</f>
        <v>0.38646482635796975</v>
      </c>
      <c r="E20" s="6">
        <f t="shared" si="0"/>
        <v>0.1850422201896719</v>
      </c>
    </row>
    <row r="21" spans="2:5" ht="30" customHeight="1" thickBot="1" x14ac:dyDescent="0.25">
      <c r="B21" s="4" t="s">
        <v>23</v>
      </c>
      <c r="C21" s="5">
        <v>218</v>
      </c>
      <c r="D21" s="5">
        <v>338</v>
      </c>
      <c r="E21" s="6">
        <f t="shared" si="0"/>
        <v>0.55045871559633031</v>
      </c>
    </row>
    <row r="22" spans="2:5" ht="20.100000000000001" customHeight="1" thickBot="1" x14ac:dyDescent="0.25">
      <c r="B22" s="4" t="s">
        <v>24</v>
      </c>
      <c r="C22" s="5">
        <v>144</v>
      </c>
      <c r="D22" s="5">
        <v>170</v>
      </c>
      <c r="E22" s="6">
        <f t="shared" si="0"/>
        <v>0.18055555555555555</v>
      </c>
    </row>
    <row r="23" spans="2:5" ht="20.100000000000001" customHeight="1" thickBot="1" x14ac:dyDescent="0.25">
      <c r="B23" s="4" t="s">
        <v>25</v>
      </c>
      <c r="C23" s="5">
        <v>74</v>
      </c>
      <c r="D23" s="5">
        <v>168</v>
      </c>
      <c r="E23" s="6">
        <f t="shared" si="0"/>
        <v>1.2702702702702702</v>
      </c>
    </row>
    <row r="24" spans="2:5" ht="20.100000000000001" customHeight="1" thickBot="1" x14ac:dyDescent="0.25">
      <c r="B24" s="4" t="s">
        <v>21</v>
      </c>
      <c r="C24" s="6">
        <f>C23/C21</f>
        <v>0.33944954128440369</v>
      </c>
      <c r="D24" s="6">
        <f t="shared" ref="D24" si="1">D23/D21</f>
        <v>0.49704142011834318</v>
      </c>
      <c r="E24" s="6">
        <f t="shared" si="0"/>
        <v>0.46425715656484873</v>
      </c>
    </row>
    <row r="25" spans="2:5" ht="20.100000000000001" customHeight="1" thickBot="1" x14ac:dyDescent="0.25">
      <c r="B25" s="7" t="s">
        <v>26</v>
      </c>
      <c r="C25" s="6">
        <v>0.66758830850263851</v>
      </c>
      <c r="D25" s="6">
        <v>0.7335961562958293</v>
      </c>
      <c r="E25" s="6">
        <f t="shared" si="0"/>
        <v>9.8875080573598631E-2</v>
      </c>
    </row>
    <row r="33" spans="2:5" ht="42.75" customHeight="1" thickBot="1" x14ac:dyDescent="0.25">
      <c r="C33" s="8">
        <v>2024</v>
      </c>
      <c r="D33" s="8">
        <v>2025</v>
      </c>
      <c r="E33" s="8" t="s">
        <v>99</v>
      </c>
    </row>
    <row r="34" spans="2:5" ht="20.100000000000001" customHeight="1" thickBot="1" x14ac:dyDescent="0.25">
      <c r="B34" s="4" t="s">
        <v>27</v>
      </c>
      <c r="C34" s="5">
        <v>464</v>
      </c>
      <c r="D34" s="5">
        <v>433</v>
      </c>
      <c r="E34" s="6">
        <f>IF(C34&gt;0,(D34-C34)/C34,"-")</f>
        <v>-6.6810344827586202E-2</v>
      </c>
    </row>
    <row r="35" spans="2:5" ht="20.100000000000001" customHeight="1" thickBot="1" x14ac:dyDescent="0.25">
      <c r="B35" s="4" t="s">
        <v>29</v>
      </c>
      <c r="C35" s="5">
        <v>1</v>
      </c>
      <c r="D35" s="5">
        <v>1</v>
      </c>
      <c r="E35" s="6">
        <f t="shared" ref="E35:E37" si="2">IF(C35&gt;0,(D35-C35)/C35,"-")</f>
        <v>0</v>
      </c>
    </row>
    <row r="36" spans="2:5" ht="20.100000000000001" customHeight="1" thickBot="1" x14ac:dyDescent="0.25">
      <c r="B36" s="4" t="s">
        <v>28</v>
      </c>
      <c r="C36" s="5">
        <v>277</v>
      </c>
      <c r="D36" s="5">
        <v>280</v>
      </c>
      <c r="E36" s="6">
        <f t="shared" si="2"/>
        <v>1.0830324909747292E-2</v>
      </c>
    </row>
    <row r="37" spans="2:5" ht="20.100000000000001" customHeight="1" thickBot="1" x14ac:dyDescent="0.25">
      <c r="B37" s="4" t="s">
        <v>30</v>
      </c>
      <c r="C37" s="5">
        <v>186</v>
      </c>
      <c r="D37" s="5">
        <v>152</v>
      </c>
      <c r="E37" s="6">
        <f t="shared" si="2"/>
        <v>-0.18279569892473119</v>
      </c>
    </row>
    <row r="43" spans="2:5" ht="42.75" customHeight="1" thickBot="1" x14ac:dyDescent="0.25">
      <c r="C43" s="8">
        <v>2024</v>
      </c>
      <c r="D43" s="8">
        <v>2025</v>
      </c>
      <c r="E43" s="8" t="s">
        <v>99</v>
      </c>
    </row>
    <row r="44" spans="2:5" ht="20.100000000000001" customHeight="1" thickBot="1" x14ac:dyDescent="0.25">
      <c r="B44" s="4" t="s">
        <v>33</v>
      </c>
      <c r="C44" s="5">
        <v>328</v>
      </c>
      <c r="D44" s="5">
        <v>414</v>
      </c>
      <c r="E44" s="6">
        <f>IF(C44&gt;0,(D44-C44)/C44,"-")</f>
        <v>0.26219512195121952</v>
      </c>
    </row>
    <row r="45" spans="2:5" ht="20.100000000000001" customHeight="1" thickBot="1" x14ac:dyDescent="0.25">
      <c r="B45" s="4" t="s">
        <v>34</v>
      </c>
      <c r="C45" s="5">
        <v>23</v>
      </c>
      <c r="D45" s="5">
        <v>10</v>
      </c>
      <c r="E45" s="6">
        <f t="shared" ref="E45:E51" si="3">IF(C45&gt;0,(D45-C45)/C45,"-")</f>
        <v>-0.56521739130434778</v>
      </c>
    </row>
    <row r="46" spans="2:5" ht="20.100000000000001" customHeight="1" thickBot="1" x14ac:dyDescent="0.25">
      <c r="B46" s="4" t="s">
        <v>31</v>
      </c>
      <c r="C46" s="5">
        <v>90</v>
      </c>
      <c r="D46" s="5">
        <v>40</v>
      </c>
      <c r="E46" s="6">
        <f t="shared" si="3"/>
        <v>-0.55555555555555558</v>
      </c>
    </row>
    <row r="47" spans="2:5" ht="20.100000000000001" customHeight="1" thickBot="1" x14ac:dyDescent="0.25">
      <c r="B47" s="4" t="s">
        <v>32</v>
      </c>
      <c r="C47" s="5">
        <v>775</v>
      </c>
      <c r="D47" s="5">
        <v>756</v>
      </c>
      <c r="E47" s="6">
        <f t="shared" si="3"/>
        <v>-2.4516129032258065E-2</v>
      </c>
    </row>
    <row r="48" spans="2:5" ht="20.100000000000001" customHeight="1" thickBot="1" x14ac:dyDescent="0.25">
      <c r="B48" s="4" t="s">
        <v>35</v>
      </c>
      <c r="C48" s="5">
        <v>369</v>
      </c>
      <c r="D48" s="5">
        <v>287</v>
      </c>
      <c r="E48" s="6">
        <f t="shared" si="3"/>
        <v>-0.22222222222222221</v>
      </c>
    </row>
    <row r="49" spans="2:5" ht="20.100000000000001" customHeight="1" thickBot="1" x14ac:dyDescent="0.25">
      <c r="B49" s="4" t="s">
        <v>67</v>
      </c>
      <c r="C49" s="5">
        <v>210</v>
      </c>
      <c r="D49" s="5">
        <v>233</v>
      </c>
      <c r="E49" s="6">
        <f t="shared" si="3"/>
        <v>0.10952380952380952</v>
      </c>
    </row>
    <row r="50" spans="2:5" ht="20.100000000000001" customHeight="1" collapsed="1" thickBot="1" x14ac:dyDescent="0.25">
      <c r="B50" s="4" t="s">
        <v>36</v>
      </c>
      <c r="C50" s="6">
        <f>C44/(C44+C45)</f>
        <v>0.93447293447293445</v>
      </c>
      <c r="D50" s="6">
        <f>D44/(D44+D45)</f>
        <v>0.97641509433962259</v>
      </c>
      <c r="E50" s="6">
        <f t="shared" si="3"/>
        <v>4.4883225954901032E-2</v>
      </c>
    </row>
    <row r="51" spans="2:5" ht="20.100000000000001" customHeight="1" thickBot="1" x14ac:dyDescent="0.25">
      <c r="B51" s="4" t="s">
        <v>37</v>
      </c>
      <c r="C51" s="6">
        <f>C47/(C46+C47)</f>
        <v>0.89595375722543358</v>
      </c>
      <c r="D51" s="6">
        <f t="shared" ref="D51" si="4">D47/(D46+D47)</f>
        <v>0.94974874371859297</v>
      </c>
      <c r="E51" s="6">
        <f t="shared" si="3"/>
        <v>6.0042146214945642E-2</v>
      </c>
    </row>
    <row r="57" spans="2:5" ht="42.75" customHeight="1" thickBot="1" x14ac:dyDescent="0.25">
      <c r="C57" s="8">
        <v>2024</v>
      </c>
      <c r="D57" s="8">
        <v>2025</v>
      </c>
      <c r="E57" s="8" t="s">
        <v>99</v>
      </c>
    </row>
    <row r="58" spans="2:5" ht="20.100000000000001" customHeight="1" thickBot="1" x14ac:dyDescent="0.25">
      <c r="B58" s="4" t="s">
        <v>38</v>
      </c>
      <c r="C58" s="5">
        <v>351</v>
      </c>
      <c r="D58" s="5">
        <v>424</v>
      </c>
      <c r="E58" s="6">
        <f>IF(C58&gt;0,(D58-C58)/C58,"-")</f>
        <v>0.20797720797720798</v>
      </c>
    </row>
    <row r="59" spans="2:5" ht="20.100000000000001" customHeight="1" thickBot="1" x14ac:dyDescent="0.25">
      <c r="B59" s="4" t="s">
        <v>41</v>
      </c>
      <c r="C59" s="5">
        <v>227</v>
      </c>
      <c r="D59" s="5">
        <v>281</v>
      </c>
      <c r="E59" s="6">
        <f t="shared" ref="E59:E63" si="5">IF(C59&gt;0,(D59-C59)/C59,"-")</f>
        <v>0.23788546255506607</v>
      </c>
    </row>
    <row r="60" spans="2:5" ht="20.100000000000001" customHeight="1" thickBot="1" x14ac:dyDescent="0.25">
      <c r="B60" s="4" t="s">
        <v>42</v>
      </c>
      <c r="C60" s="5">
        <v>101</v>
      </c>
      <c r="D60" s="5">
        <v>133</v>
      </c>
      <c r="E60" s="6">
        <f t="shared" si="5"/>
        <v>0.31683168316831684</v>
      </c>
    </row>
    <row r="61" spans="2:5" ht="20.100000000000001" customHeight="1" collapsed="1" thickBot="1" x14ac:dyDescent="0.25">
      <c r="B61" s="4" t="s">
        <v>98</v>
      </c>
      <c r="C61" s="6">
        <f>(C59+C60)/C58</f>
        <v>0.93447293447293445</v>
      </c>
      <c r="D61" s="6">
        <f>(D59+D60)/D58</f>
        <v>0.97641509433962259</v>
      </c>
      <c r="E61" s="6">
        <f t="shared" si="5"/>
        <v>4.4883225954901032E-2</v>
      </c>
    </row>
    <row r="62" spans="2:5" ht="20.100000000000001" customHeight="1" thickBot="1" x14ac:dyDescent="0.25">
      <c r="B62" s="4" t="s">
        <v>39</v>
      </c>
      <c r="C62" s="6">
        <v>0.91532258064516125</v>
      </c>
      <c r="D62" s="6">
        <v>0.97231833910034604</v>
      </c>
      <c r="E62" s="6">
        <f t="shared" si="5"/>
        <v>6.2268493818880298E-2</v>
      </c>
    </row>
    <row r="63" spans="2:5" ht="20.100000000000001" customHeight="1" thickBot="1" x14ac:dyDescent="0.25">
      <c r="B63" s="4" t="s">
        <v>40</v>
      </c>
      <c r="C63" s="6">
        <v>0.98058252427184467</v>
      </c>
      <c r="D63" s="6">
        <v>0.98518518518518516</v>
      </c>
      <c r="E63" s="6">
        <f t="shared" si="5"/>
        <v>4.6938027136046627E-3</v>
      </c>
    </row>
    <row r="64" spans="2:5" ht="15" thickBot="1" x14ac:dyDescent="0.25">
      <c r="E64" s="6"/>
    </row>
    <row r="69" spans="2:5" ht="42.75" customHeight="1" thickBot="1" x14ac:dyDescent="0.25">
      <c r="C69" s="8">
        <v>2024</v>
      </c>
      <c r="D69" s="8">
        <v>2025</v>
      </c>
      <c r="E69" s="8" t="s">
        <v>99</v>
      </c>
    </row>
    <row r="70" spans="2:5" ht="20.100000000000001" customHeight="1" thickBot="1" x14ac:dyDescent="0.25">
      <c r="B70" s="4" t="s">
        <v>44</v>
      </c>
      <c r="C70" s="5">
        <v>2740</v>
      </c>
      <c r="D70" s="5">
        <v>2567</v>
      </c>
      <c r="E70" s="6">
        <f>IF(C70&gt;0,(D70-C70)/C70,"-")</f>
        <v>-6.3138686131386859E-2</v>
      </c>
    </row>
    <row r="71" spans="2:5" ht="20.100000000000001" customHeight="1" thickBot="1" x14ac:dyDescent="0.25">
      <c r="B71" s="4" t="s">
        <v>45</v>
      </c>
      <c r="C71" s="5">
        <v>835</v>
      </c>
      <c r="D71" s="5">
        <v>873</v>
      </c>
      <c r="E71" s="6">
        <f t="shared" ref="E71:E77" si="6">IF(C71&gt;0,(D71-C71)/C71,"-")</f>
        <v>4.5508982035928146E-2</v>
      </c>
    </row>
    <row r="72" spans="2:5" ht="20.100000000000001" customHeight="1" thickBot="1" x14ac:dyDescent="0.25">
      <c r="B72" s="4" t="s">
        <v>43</v>
      </c>
      <c r="C72" s="5">
        <v>5</v>
      </c>
      <c r="D72" s="5">
        <v>2</v>
      </c>
      <c r="E72" s="6">
        <f t="shared" si="6"/>
        <v>-0.6</v>
      </c>
    </row>
    <row r="73" spans="2:5" ht="20.100000000000001" customHeight="1" thickBot="1" x14ac:dyDescent="0.25">
      <c r="B73" s="4" t="s">
        <v>46</v>
      </c>
      <c r="C73" s="5">
        <v>1457</v>
      </c>
      <c r="D73" s="5">
        <v>1313</v>
      </c>
      <c r="E73" s="6">
        <f t="shared" si="6"/>
        <v>-9.8833218943033624E-2</v>
      </c>
    </row>
    <row r="74" spans="2:5" ht="20.100000000000001" customHeight="1" thickBot="1" x14ac:dyDescent="0.25">
      <c r="B74" s="4" t="s">
        <v>47</v>
      </c>
      <c r="C74" s="5">
        <v>356</v>
      </c>
      <c r="D74" s="5">
        <v>281</v>
      </c>
      <c r="E74" s="6">
        <f t="shared" si="6"/>
        <v>-0.21067415730337077</v>
      </c>
    </row>
    <row r="75" spans="2:5" ht="20.100000000000001" customHeight="1" thickBot="1" x14ac:dyDescent="0.25">
      <c r="B75" s="4" t="s">
        <v>48</v>
      </c>
      <c r="C75" s="5">
        <v>85</v>
      </c>
      <c r="D75" s="5">
        <v>97</v>
      </c>
      <c r="E75" s="6">
        <f t="shared" si="6"/>
        <v>0.14117647058823529</v>
      </c>
    </row>
    <row r="76" spans="2:5" ht="20.100000000000001" customHeight="1" thickBot="1" x14ac:dyDescent="0.25">
      <c r="B76" s="4" t="s">
        <v>49</v>
      </c>
      <c r="C76" s="5">
        <v>0</v>
      </c>
      <c r="D76" s="5">
        <v>0</v>
      </c>
      <c r="E76" s="6" t="str">
        <f t="shared" si="6"/>
        <v>-</v>
      </c>
    </row>
    <row r="77" spans="2:5" ht="20.100000000000001" customHeight="1" thickBot="1" x14ac:dyDescent="0.25">
      <c r="B77" s="4" t="s">
        <v>50</v>
      </c>
      <c r="C77" s="5">
        <v>2</v>
      </c>
      <c r="D77" s="5">
        <v>1</v>
      </c>
      <c r="E77" s="6">
        <f t="shared" si="6"/>
        <v>-0.5</v>
      </c>
    </row>
    <row r="89" spans="2:5" ht="42.75" customHeight="1" thickBot="1" x14ac:dyDescent="0.25">
      <c r="C89" s="8">
        <v>2024</v>
      </c>
      <c r="D89" s="8">
        <v>2025</v>
      </c>
      <c r="E89" s="8" t="s">
        <v>99</v>
      </c>
    </row>
    <row r="90" spans="2:5" ht="29.25" thickBot="1" x14ac:dyDescent="0.25">
      <c r="B90" s="4" t="s">
        <v>51</v>
      </c>
      <c r="C90" s="5">
        <v>166</v>
      </c>
      <c r="D90" s="5">
        <v>174</v>
      </c>
      <c r="E90" s="6">
        <f>IF(C90&gt;0,(D90-C90)/C90,"-")</f>
        <v>4.8192771084337352E-2</v>
      </c>
    </row>
    <row r="91" spans="2:5" ht="29.25" thickBot="1" x14ac:dyDescent="0.25">
      <c r="B91" s="4" t="s">
        <v>52</v>
      </c>
      <c r="C91" s="5">
        <v>109</v>
      </c>
      <c r="D91" s="5">
        <v>95</v>
      </c>
      <c r="E91" s="6">
        <f t="shared" ref="E91:E93" si="7">IF(C91&gt;0,(D91-C91)/C91,"-")</f>
        <v>-0.12844036697247707</v>
      </c>
    </row>
    <row r="92" spans="2:5" ht="29.25" customHeight="1" thickBot="1" x14ac:dyDescent="0.25">
      <c r="B92" s="4" t="s">
        <v>53</v>
      </c>
      <c r="C92" s="5">
        <v>143</v>
      </c>
      <c r="D92" s="5">
        <v>105</v>
      </c>
      <c r="E92" s="6">
        <f t="shared" si="7"/>
        <v>-0.26573426573426573</v>
      </c>
    </row>
    <row r="93" spans="2:5" ht="29.25" customHeight="1" thickBot="1" x14ac:dyDescent="0.25">
      <c r="B93" s="4" t="s">
        <v>54</v>
      </c>
      <c r="C93" s="6">
        <f>(C90+C91)/(C90+C91+C92)</f>
        <v>0.65789473684210531</v>
      </c>
      <c r="D93" s="6">
        <f>(D90+D91)/(D90+D91+D92)</f>
        <v>0.71925133689839571</v>
      </c>
      <c r="E93" s="6">
        <f t="shared" si="7"/>
        <v>9.32620320855614E-2</v>
      </c>
    </row>
    <row r="99" spans="2:5" ht="42.75" customHeight="1" thickBot="1" x14ac:dyDescent="0.25">
      <c r="C99" s="8">
        <v>2024</v>
      </c>
      <c r="D99" s="8">
        <v>2025</v>
      </c>
      <c r="E99" s="8" t="s">
        <v>99</v>
      </c>
    </row>
    <row r="100" spans="2:5" ht="20.100000000000001" customHeight="1" thickBot="1" x14ac:dyDescent="0.25">
      <c r="B100" s="4" t="s">
        <v>38</v>
      </c>
      <c r="C100" s="5">
        <v>418</v>
      </c>
      <c r="D100" s="5">
        <v>374</v>
      </c>
      <c r="E100" s="6">
        <f>IF(C100&gt;0,(D100-C100)/C100,"-")</f>
        <v>-0.10526315789473684</v>
      </c>
    </row>
    <row r="101" spans="2:5" ht="20.100000000000001" customHeight="1" thickBot="1" x14ac:dyDescent="0.25">
      <c r="B101" s="4" t="s">
        <v>41</v>
      </c>
      <c r="C101" s="5">
        <v>221</v>
      </c>
      <c r="D101" s="5">
        <v>223</v>
      </c>
      <c r="E101" s="6">
        <f t="shared" ref="E101:E105" si="8">IF(C101&gt;0,(D101-C101)/C101,"-")</f>
        <v>9.0497737556561094E-3</v>
      </c>
    </row>
    <row r="102" spans="2:5" ht="20.100000000000001" customHeight="1" thickBot="1" x14ac:dyDescent="0.25">
      <c r="B102" s="4" t="s">
        <v>42</v>
      </c>
      <c r="C102" s="5">
        <v>54</v>
      </c>
      <c r="D102" s="5">
        <v>46</v>
      </c>
      <c r="E102" s="6">
        <f t="shared" si="8"/>
        <v>-0.14814814814814814</v>
      </c>
    </row>
    <row r="103" spans="2:5" ht="20.100000000000001" customHeight="1" thickBot="1" x14ac:dyDescent="0.25">
      <c r="B103" s="4" t="s">
        <v>98</v>
      </c>
      <c r="C103" s="6">
        <f>(C101+C102)/C100</f>
        <v>0.65789473684210531</v>
      </c>
      <c r="D103" s="6">
        <f>(D101+D102)/D100</f>
        <v>0.71925133689839571</v>
      </c>
      <c r="E103" s="6">
        <f t="shared" si="8"/>
        <v>9.32620320855614E-2</v>
      </c>
    </row>
    <row r="104" spans="2:5" ht="20.100000000000001" customHeight="1" thickBot="1" x14ac:dyDescent="0.25">
      <c r="B104" s="4" t="s">
        <v>39</v>
      </c>
      <c r="C104" s="6">
        <v>0.67173252279635254</v>
      </c>
      <c r="D104" s="6">
        <v>0.75084175084175087</v>
      </c>
      <c r="E104" s="6">
        <f t="shared" si="8"/>
        <v>0.11776894129835318</v>
      </c>
    </row>
    <row r="105" spans="2:5" ht="20.100000000000001" customHeight="1" thickBot="1" x14ac:dyDescent="0.25">
      <c r="B105" s="4" t="s">
        <v>40</v>
      </c>
      <c r="C105" s="6">
        <v>0.6067415730337079</v>
      </c>
      <c r="D105" s="6">
        <v>0.59740259740259738</v>
      </c>
      <c r="E105" s="6">
        <f t="shared" si="8"/>
        <v>-1.5392015392015493E-2</v>
      </c>
    </row>
    <row r="111" spans="2:5" ht="42.75" customHeight="1" thickBot="1" x14ac:dyDescent="0.25">
      <c r="C111" s="8">
        <v>2024</v>
      </c>
      <c r="D111" s="8">
        <v>2025</v>
      </c>
      <c r="E111" s="8" t="s">
        <v>99</v>
      </c>
    </row>
    <row r="112" spans="2:5" ht="15" thickBot="1" x14ac:dyDescent="0.25">
      <c r="B112" s="4" t="s">
        <v>55</v>
      </c>
      <c r="C112" s="5">
        <v>437</v>
      </c>
      <c r="D112" s="5">
        <v>395</v>
      </c>
      <c r="E112" s="6">
        <f>IF(C112&gt;0,(D112-C112)/C112,"-")</f>
        <v>-9.6109839816933634E-2</v>
      </c>
    </row>
    <row r="113" spans="2:14" ht="15" thickBot="1" x14ac:dyDescent="0.25">
      <c r="B113" s="4" t="s">
        <v>56</v>
      </c>
      <c r="C113" s="5">
        <v>179</v>
      </c>
      <c r="D113" s="5">
        <v>172</v>
      </c>
      <c r="E113" s="6">
        <f t="shared" ref="E113:E114" si="9">IF(C113&gt;0,(D113-C113)/C113,"-")</f>
        <v>-3.9106145251396648E-2</v>
      </c>
    </row>
    <row r="114" spans="2:14" ht="15" thickBot="1" x14ac:dyDescent="0.25">
      <c r="B114" s="4" t="s">
        <v>57</v>
      </c>
      <c r="C114" s="5">
        <v>258</v>
      </c>
      <c r="D114" s="5">
        <v>223</v>
      </c>
      <c r="E114" s="6">
        <f t="shared" si="9"/>
        <v>-0.13565891472868216</v>
      </c>
    </row>
    <row r="116" spans="2:14" x14ac:dyDescent="0.2">
      <c r="B116" s="9"/>
      <c r="C116" s="9"/>
      <c r="D116" s="9"/>
      <c r="E116" s="9"/>
      <c r="F116" s="9"/>
      <c r="G116" s="9"/>
      <c r="H116" s="9"/>
      <c r="I116" s="9"/>
      <c r="J116" s="9"/>
    </row>
    <row r="126" spans="2:14" ht="26.25" customHeight="1" thickBot="1" x14ac:dyDescent="0.25">
      <c r="C126" s="27">
        <v>2024</v>
      </c>
      <c r="D126" s="28"/>
      <c r="E126" s="28"/>
      <c r="F126" s="29"/>
      <c r="G126" s="27">
        <v>2025</v>
      </c>
      <c r="H126" s="28"/>
      <c r="I126" s="28"/>
      <c r="J126" s="29"/>
      <c r="K126" s="30" t="s">
        <v>58</v>
      </c>
      <c r="L126" s="31"/>
      <c r="M126" s="31"/>
      <c r="N126" s="31"/>
    </row>
    <row r="127" spans="2:14" ht="29.25" customHeight="1" thickBot="1" x14ac:dyDescent="0.25">
      <c r="C127" s="11" t="s">
        <v>59</v>
      </c>
      <c r="D127" s="12" t="s">
        <v>60</v>
      </c>
      <c r="E127" s="12" t="s">
        <v>61</v>
      </c>
      <c r="F127" s="12" t="s">
        <v>62</v>
      </c>
      <c r="G127" s="11" t="s">
        <v>59</v>
      </c>
      <c r="H127" s="12" t="s">
        <v>60</v>
      </c>
      <c r="I127" s="12" t="s">
        <v>61</v>
      </c>
      <c r="J127" s="12" t="s">
        <v>62</v>
      </c>
      <c r="K127" s="11" t="s">
        <v>59</v>
      </c>
      <c r="L127" s="12" t="s">
        <v>60</v>
      </c>
      <c r="M127" s="12" t="s">
        <v>61</v>
      </c>
      <c r="N127" s="12" t="s">
        <v>62</v>
      </c>
    </row>
    <row r="128" spans="2:14" ht="15" thickBot="1" x14ac:dyDescent="0.25">
      <c r="B128" s="4" t="s">
        <v>63</v>
      </c>
      <c r="C128" s="10">
        <v>0</v>
      </c>
      <c r="D128" s="10">
        <v>0</v>
      </c>
      <c r="E128" s="10">
        <v>0</v>
      </c>
      <c r="F128" s="10">
        <v>0</v>
      </c>
      <c r="G128" s="10">
        <v>2</v>
      </c>
      <c r="H128" s="10">
        <v>1</v>
      </c>
      <c r="I128" s="10">
        <v>1</v>
      </c>
      <c r="J128" s="10">
        <v>4</v>
      </c>
      <c r="K128" s="6" t="str">
        <f>IF(C128=0,"-",(G128-C128)/C128)</f>
        <v>-</v>
      </c>
      <c r="L128" s="6" t="str">
        <f t="shared" ref="L128:N133" si="10">IF(D128=0,"-",(H128-D128)/D128)</f>
        <v>-</v>
      </c>
      <c r="M128" s="6" t="str">
        <f t="shared" si="10"/>
        <v>-</v>
      </c>
      <c r="N128" s="6" t="str">
        <f t="shared" si="10"/>
        <v>-</v>
      </c>
    </row>
    <row r="129" spans="2:14" ht="15" thickBot="1" x14ac:dyDescent="0.25">
      <c r="B129" s="4" t="s">
        <v>64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6" t="str">
        <f t="shared" ref="K129:K133" si="11">IF(C129=0,"-",(G129-C129)/C129)</f>
        <v>-</v>
      </c>
      <c r="L129" s="6" t="str">
        <f t="shared" si="10"/>
        <v>-</v>
      </c>
      <c r="M129" s="6" t="str">
        <f t="shared" si="10"/>
        <v>-</v>
      </c>
      <c r="N129" s="6" t="str">
        <f t="shared" si="10"/>
        <v>-</v>
      </c>
    </row>
    <row r="130" spans="2:14" ht="15" thickBot="1" x14ac:dyDescent="0.25">
      <c r="B130" s="4" t="s">
        <v>65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6" t="str">
        <f t="shared" si="11"/>
        <v>-</v>
      </c>
      <c r="L130" s="6" t="str">
        <f t="shared" si="10"/>
        <v>-</v>
      </c>
      <c r="M130" s="6" t="str">
        <f t="shared" si="10"/>
        <v>-</v>
      </c>
      <c r="N130" s="6" t="str">
        <f t="shared" si="10"/>
        <v>-</v>
      </c>
    </row>
    <row r="131" spans="2:14" ht="15" thickBot="1" x14ac:dyDescent="0.25">
      <c r="B131" s="7" t="s">
        <v>66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6" t="str">
        <f t="shared" si="11"/>
        <v>-</v>
      </c>
      <c r="L131" s="6" t="str">
        <f t="shared" si="10"/>
        <v>-</v>
      </c>
      <c r="M131" s="6" t="str">
        <f t="shared" si="10"/>
        <v>-</v>
      </c>
      <c r="N131" s="6" t="str">
        <f t="shared" si="10"/>
        <v>-</v>
      </c>
    </row>
    <row r="132" spans="2:14" ht="15" thickBot="1" x14ac:dyDescent="0.25">
      <c r="B132" s="4" t="s">
        <v>67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6" t="str">
        <f t="shared" si="11"/>
        <v>-</v>
      </c>
      <c r="L132" s="6" t="str">
        <f t="shared" si="10"/>
        <v>-</v>
      </c>
      <c r="M132" s="6" t="str">
        <f t="shared" si="10"/>
        <v>-</v>
      </c>
      <c r="N132" s="6" t="str">
        <f t="shared" si="10"/>
        <v>-</v>
      </c>
    </row>
    <row r="133" spans="2:14" ht="15" thickBot="1" x14ac:dyDescent="0.25">
      <c r="B133" s="4" t="s">
        <v>68</v>
      </c>
      <c r="C133" s="10">
        <v>0</v>
      </c>
      <c r="D133" s="10">
        <v>0</v>
      </c>
      <c r="E133" s="10">
        <v>0</v>
      </c>
      <c r="F133" s="10">
        <v>0</v>
      </c>
      <c r="G133" s="10">
        <v>2</v>
      </c>
      <c r="H133" s="10">
        <v>1</v>
      </c>
      <c r="I133" s="10">
        <v>1</v>
      </c>
      <c r="J133" s="10">
        <v>4</v>
      </c>
      <c r="K133" s="6" t="str">
        <f t="shared" si="11"/>
        <v>-</v>
      </c>
      <c r="L133" s="6" t="str">
        <f t="shared" si="10"/>
        <v>-</v>
      </c>
      <c r="M133" s="6" t="str">
        <f t="shared" si="10"/>
        <v>-</v>
      </c>
      <c r="N133" s="6" t="str">
        <f t="shared" si="10"/>
        <v>-</v>
      </c>
    </row>
    <row r="134" spans="2:14" ht="15" thickBot="1" x14ac:dyDescent="0.25">
      <c r="B134" s="4" t="s">
        <v>36</v>
      </c>
      <c r="C134" s="6" t="str">
        <f>IF(C128=0,"-",C128/(C128+C129))</f>
        <v>-</v>
      </c>
      <c r="D134" s="6" t="str">
        <f>IF(D128=0,"-",D128/(D128+D129))</f>
        <v>-</v>
      </c>
      <c r="E134" s="6" t="str">
        <f t="shared" ref="E134:J134" si="12">IF(E128=0,"-",E128/(E128+E129))</f>
        <v>-</v>
      </c>
      <c r="F134" s="6" t="str">
        <f t="shared" si="12"/>
        <v>-</v>
      </c>
      <c r="G134" s="6">
        <f t="shared" si="12"/>
        <v>1</v>
      </c>
      <c r="H134" s="6">
        <f t="shared" si="12"/>
        <v>1</v>
      </c>
      <c r="I134" s="6">
        <f t="shared" si="12"/>
        <v>1</v>
      </c>
      <c r="J134" s="6">
        <f t="shared" si="12"/>
        <v>1</v>
      </c>
      <c r="K134" s="6" t="str">
        <f>IF(OR(C134="-",G134="-"),"-",(G134-C134)/C134)</f>
        <v>-</v>
      </c>
      <c r="L134" s="6" t="str">
        <f t="shared" ref="L134:N135" si="13">IF(OR(D134="-",H134="-"),"-",(H134-D134)/D134)</f>
        <v>-</v>
      </c>
      <c r="M134" s="6" t="str">
        <f t="shared" si="13"/>
        <v>-</v>
      </c>
      <c r="N134" s="6" t="str">
        <f t="shared" si="13"/>
        <v>-</v>
      </c>
    </row>
    <row r="135" spans="2:14" ht="15" thickBot="1" x14ac:dyDescent="0.25">
      <c r="B135" s="4" t="s">
        <v>37</v>
      </c>
      <c r="C135" s="6" t="str">
        <f>IF(C131=0,"-",C131/(C130+C131))</f>
        <v>-</v>
      </c>
      <c r="D135" s="6" t="str">
        <f t="shared" ref="D135:J135" si="14">IF(D131=0,"-",D131/(D130+D131))</f>
        <v>-</v>
      </c>
      <c r="E135" s="6" t="str">
        <f t="shared" si="14"/>
        <v>-</v>
      </c>
      <c r="F135" s="6" t="str">
        <f t="shared" si="14"/>
        <v>-</v>
      </c>
      <c r="G135" s="6" t="str">
        <f t="shared" si="14"/>
        <v>-</v>
      </c>
      <c r="H135" s="6" t="str">
        <f t="shared" si="14"/>
        <v>-</v>
      </c>
      <c r="I135" s="6" t="str">
        <f t="shared" si="14"/>
        <v>-</v>
      </c>
      <c r="J135" s="6" t="str">
        <f t="shared" si="14"/>
        <v>-</v>
      </c>
      <c r="K135" s="6" t="str">
        <f>IF(OR(C135="-",G135="-"),"-",(G135-C135)/C135)</f>
        <v>-</v>
      </c>
      <c r="L135" s="6" t="str">
        <f t="shared" si="13"/>
        <v>-</v>
      </c>
      <c r="M135" s="6" t="str">
        <f t="shared" si="13"/>
        <v>-</v>
      </c>
      <c r="N135" s="6" t="str">
        <f t="shared" si="13"/>
        <v>-</v>
      </c>
    </row>
    <row r="136" spans="2:14" x14ac:dyDescent="0.2">
      <c r="C136" s="13"/>
    </row>
    <row r="137" spans="2:14" x14ac:dyDescent="0.2">
      <c r="C137" s="13"/>
      <c r="M137" s="14"/>
    </row>
    <row r="138" spans="2:14" x14ac:dyDescent="0.2">
      <c r="C138" s="13"/>
    </row>
    <row r="141" spans="2:14" ht="29.25" customHeight="1" thickBot="1" x14ac:dyDescent="0.25">
      <c r="C141" s="27">
        <v>2024</v>
      </c>
      <c r="D141" s="28"/>
      <c r="E141" s="28"/>
      <c r="F141" s="29"/>
      <c r="G141" s="27">
        <v>2025</v>
      </c>
      <c r="H141" s="28"/>
      <c r="I141" s="28"/>
      <c r="J141" s="29"/>
      <c r="K141" s="30" t="s">
        <v>58</v>
      </c>
      <c r="L141" s="31"/>
      <c r="M141" s="31"/>
      <c r="N141" s="31"/>
    </row>
    <row r="142" spans="2:14" ht="57.75" customHeight="1" thickBot="1" x14ac:dyDescent="0.25">
      <c r="C142" s="12" t="s">
        <v>60</v>
      </c>
      <c r="D142" s="12" t="s">
        <v>70</v>
      </c>
      <c r="E142" s="12" t="s">
        <v>69</v>
      </c>
      <c r="F142" s="12" t="s">
        <v>62</v>
      </c>
      <c r="G142" s="12" t="s">
        <v>60</v>
      </c>
      <c r="H142" s="12" t="s">
        <v>70</v>
      </c>
      <c r="I142" s="12" t="s">
        <v>69</v>
      </c>
      <c r="J142" s="12" t="s">
        <v>62</v>
      </c>
      <c r="K142" s="12" t="s">
        <v>60</v>
      </c>
      <c r="L142" s="12" t="s">
        <v>70</v>
      </c>
      <c r="M142" s="12" t="s">
        <v>69</v>
      </c>
      <c r="N142" s="12" t="s">
        <v>62</v>
      </c>
    </row>
    <row r="143" spans="2:14" ht="15" thickBot="1" x14ac:dyDescent="0.25">
      <c r="B143" s="4" t="s">
        <v>71</v>
      </c>
      <c r="C143" s="10">
        <v>2</v>
      </c>
      <c r="D143" s="10">
        <v>0</v>
      </c>
      <c r="E143" s="10">
        <v>0</v>
      </c>
      <c r="F143" s="10">
        <v>2</v>
      </c>
      <c r="G143" s="10">
        <v>34</v>
      </c>
      <c r="H143" s="10">
        <v>0</v>
      </c>
      <c r="I143" s="10">
        <v>0</v>
      </c>
      <c r="J143" s="10">
        <v>34</v>
      </c>
      <c r="K143" s="6">
        <f>IF(C143=0,"-",(G143-C143)/C143)</f>
        <v>16</v>
      </c>
      <c r="L143" s="6" t="str">
        <f t="shared" ref="L143:N147" si="15">IF(D143=0,"-",(H143-D143)/D143)</f>
        <v>-</v>
      </c>
      <c r="M143" s="6" t="str">
        <f t="shared" si="15"/>
        <v>-</v>
      </c>
      <c r="N143" s="6">
        <f t="shared" si="15"/>
        <v>16</v>
      </c>
    </row>
    <row r="144" spans="2:14" ht="15" thickBot="1" x14ac:dyDescent="0.25">
      <c r="B144" s="4" t="s">
        <v>72</v>
      </c>
      <c r="C144" s="10">
        <v>0</v>
      </c>
      <c r="D144" s="10">
        <v>0</v>
      </c>
      <c r="E144" s="10">
        <v>0</v>
      </c>
      <c r="F144" s="10">
        <v>0</v>
      </c>
      <c r="G144" s="10">
        <v>15</v>
      </c>
      <c r="H144" s="10">
        <v>0</v>
      </c>
      <c r="I144" s="10">
        <v>0</v>
      </c>
      <c r="J144" s="10">
        <v>15</v>
      </c>
      <c r="K144" s="6" t="str">
        <f t="shared" ref="K144:K147" si="16">IF(C144=0,"-",(G144-C144)/C144)</f>
        <v>-</v>
      </c>
      <c r="L144" s="6" t="str">
        <f t="shared" si="15"/>
        <v>-</v>
      </c>
      <c r="M144" s="6" t="str">
        <f t="shared" si="15"/>
        <v>-</v>
      </c>
      <c r="N144" s="6" t="str">
        <f t="shared" si="15"/>
        <v>-</v>
      </c>
    </row>
    <row r="145" spans="2:14" ht="15" thickBot="1" x14ac:dyDescent="0.25">
      <c r="B145" s="4" t="s">
        <v>73</v>
      </c>
      <c r="C145" s="10">
        <v>37</v>
      </c>
      <c r="D145" s="10">
        <v>0</v>
      </c>
      <c r="E145" s="10">
        <v>2</v>
      </c>
      <c r="F145" s="10">
        <v>39</v>
      </c>
      <c r="G145" s="10">
        <v>47</v>
      </c>
      <c r="H145" s="10">
        <v>0</v>
      </c>
      <c r="I145" s="10">
        <v>2</v>
      </c>
      <c r="J145" s="10">
        <v>49</v>
      </c>
      <c r="K145" s="6">
        <f t="shared" si="16"/>
        <v>0.27027027027027029</v>
      </c>
      <c r="L145" s="6" t="str">
        <f t="shared" si="15"/>
        <v>-</v>
      </c>
      <c r="M145" s="6">
        <f t="shared" si="15"/>
        <v>0</v>
      </c>
      <c r="N145" s="6">
        <f t="shared" si="15"/>
        <v>0.25641025641025639</v>
      </c>
    </row>
    <row r="146" spans="2:14" ht="15" thickBot="1" x14ac:dyDescent="0.25">
      <c r="B146" s="4" t="s">
        <v>74</v>
      </c>
      <c r="C146" s="10">
        <v>3</v>
      </c>
      <c r="D146" s="10">
        <v>0</v>
      </c>
      <c r="E146" s="10">
        <v>0</v>
      </c>
      <c r="F146" s="10">
        <v>3</v>
      </c>
      <c r="G146" s="10">
        <v>17</v>
      </c>
      <c r="H146" s="10">
        <v>0</v>
      </c>
      <c r="I146" s="10">
        <v>1</v>
      </c>
      <c r="J146" s="10">
        <v>18</v>
      </c>
      <c r="K146" s="6">
        <f t="shared" si="16"/>
        <v>4.666666666666667</v>
      </c>
      <c r="L146" s="6" t="str">
        <f t="shared" si="15"/>
        <v>-</v>
      </c>
      <c r="M146" s="6" t="str">
        <f t="shared" si="15"/>
        <v>-</v>
      </c>
      <c r="N146" s="6">
        <f t="shared" si="15"/>
        <v>5</v>
      </c>
    </row>
    <row r="147" spans="2:14" ht="15" thickBot="1" x14ac:dyDescent="0.25">
      <c r="B147" s="4" t="s">
        <v>75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6" t="str">
        <f t="shared" si="16"/>
        <v>-</v>
      </c>
      <c r="L147" s="6" t="str">
        <f t="shared" si="15"/>
        <v>-</v>
      </c>
      <c r="M147" s="6" t="str">
        <f t="shared" si="15"/>
        <v>-</v>
      </c>
      <c r="N147" s="6" t="str">
        <f t="shared" si="15"/>
        <v>-</v>
      </c>
    </row>
    <row r="148" spans="2:14" ht="15" thickBot="1" x14ac:dyDescent="0.25">
      <c r="B148" s="7" t="s">
        <v>68</v>
      </c>
      <c r="C148" s="10">
        <v>42</v>
      </c>
      <c r="D148" s="10">
        <v>0</v>
      </c>
      <c r="E148" s="10">
        <v>2</v>
      </c>
      <c r="F148" s="10">
        <v>44</v>
      </c>
      <c r="G148" s="10">
        <v>113</v>
      </c>
      <c r="H148" s="10">
        <v>0</v>
      </c>
      <c r="I148" s="10">
        <v>3</v>
      </c>
      <c r="J148" s="10">
        <v>116</v>
      </c>
      <c r="K148" s="6">
        <f t="shared" ref="K148" si="17">IF(C148=0,"-",(G148-C148)/C148)</f>
        <v>1.6904761904761905</v>
      </c>
      <c r="L148" s="6" t="str">
        <f t="shared" ref="L148" si="18">IF(D148=0,"-",(H148-D148)/D148)</f>
        <v>-</v>
      </c>
      <c r="M148" s="6">
        <f t="shared" ref="M148" si="19">IF(E148=0,"-",(I148-E148)/E148)</f>
        <v>0.5</v>
      </c>
      <c r="N148" s="6">
        <f t="shared" ref="N148" si="20">IF(F148=0,"-",(J148-F148)/F148)</f>
        <v>1.6363636363636365</v>
      </c>
    </row>
    <row r="149" spans="2:14" ht="29.25" thickBot="1" x14ac:dyDescent="0.25">
      <c r="B149" s="7" t="s">
        <v>76</v>
      </c>
      <c r="C149" s="6">
        <f t="shared" ref="C149:J150" si="21">IF(C143=0,"-",(C143/(C143+C145)))</f>
        <v>5.128205128205128E-2</v>
      </c>
      <c r="D149" s="6" t="str">
        <f t="shared" si="21"/>
        <v>-</v>
      </c>
      <c r="E149" s="6" t="str">
        <f t="shared" si="21"/>
        <v>-</v>
      </c>
      <c r="F149" s="6">
        <f t="shared" si="21"/>
        <v>4.878048780487805E-2</v>
      </c>
      <c r="G149" s="6">
        <f t="shared" si="21"/>
        <v>0.41975308641975306</v>
      </c>
      <c r="H149" s="6" t="str">
        <f t="shared" si="21"/>
        <v>-</v>
      </c>
      <c r="I149" s="6" t="str">
        <f t="shared" si="21"/>
        <v>-</v>
      </c>
      <c r="J149" s="6">
        <f t="shared" si="21"/>
        <v>0.40963855421686746</v>
      </c>
      <c r="K149" s="6">
        <f>IF(OR(C149="-",G149="-"),"-",(G149-C149)/C149)</f>
        <v>7.1851851851851851</v>
      </c>
      <c r="L149" s="6" t="str">
        <f t="shared" ref="L149:N150" si="22">IF(OR(D149="-",H149="-"),"-",(H149-D149)/D149)</f>
        <v>-</v>
      </c>
      <c r="M149" s="6" t="str">
        <f t="shared" si="22"/>
        <v>-</v>
      </c>
      <c r="N149" s="6">
        <f t="shared" si="22"/>
        <v>7.3975903614457827</v>
      </c>
    </row>
    <row r="150" spans="2:14" ht="29.25" thickBot="1" x14ac:dyDescent="0.25">
      <c r="B150" s="7" t="s">
        <v>77</v>
      </c>
      <c r="C150" s="6" t="str">
        <f t="shared" si="21"/>
        <v>-</v>
      </c>
      <c r="D150" s="6" t="str">
        <f t="shared" si="21"/>
        <v>-</v>
      </c>
      <c r="E150" s="6" t="str">
        <f t="shared" si="21"/>
        <v>-</v>
      </c>
      <c r="F150" s="6" t="str">
        <f t="shared" si="21"/>
        <v>-</v>
      </c>
      <c r="G150" s="6">
        <f t="shared" si="21"/>
        <v>0.46875</v>
      </c>
      <c r="H150" s="6" t="str">
        <f t="shared" si="21"/>
        <v>-</v>
      </c>
      <c r="I150" s="6" t="str">
        <f t="shared" si="21"/>
        <v>-</v>
      </c>
      <c r="J150" s="6">
        <f t="shared" si="21"/>
        <v>0.45454545454545453</v>
      </c>
      <c r="K150" s="6" t="str">
        <f>IF(OR(C150="-",G150="-"),"-",(G150-C150)/C150)</f>
        <v>-</v>
      </c>
      <c r="L150" s="6" t="str">
        <f t="shared" si="22"/>
        <v>-</v>
      </c>
      <c r="M150" s="6" t="str">
        <f t="shared" si="22"/>
        <v>-</v>
      </c>
      <c r="N150" s="6" t="str">
        <f t="shared" si="22"/>
        <v>-</v>
      </c>
    </row>
    <row r="151" spans="2:14" ht="14.25" x14ac:dyDescent="0.2">
      <c r="B151" s="7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</row>
    <row r="154" spans="2:14" ht="14.25" x14ac:dyDescent="0.2">
      <c r="B154" s="7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</row>
    <row r="155" spans="2:14" ht="14.25" x14ac:dyDescent="0.2">
      <c r="B155" s="7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</row>
    <row r="156" spans="2:14" ht="29.25" customHeight="1" thickBot="1" x14ac:dyDescent="0.25">
      <c r="B156" s="7"/>
      <c r="C156" s="8">
        <v>2024</v>
      </c>
      <c r="D156" s="8">
        <v>2025</v>
      </c>
      <c r="E156" s="8" t="s">
        <v>99</v>
      </c>
    </row>
    <row r="157" spans="2:14" ht="15" thickBot="1" x14ac:dyDescent="0.25">
      <c r="B157" s="4" t="s">
        <v>94</v>
      </c>
      <c r="C157" s="19">
        <v>35</v>
      </c>
      <c r="D157" s="19">
        <v>64</v>
      </c>
      <c r="E157" s="18">
        <f>IF(C157=0,"-",(D157-C157)/C157)</f>
        <v>0.82857142857142863</v>
      </c>
      <c r="F157" s="18"/>
      <c r="G157" s="18"/>
      <c r="H157" s="18"/>
      <c r="I157" s="18"/>
      <c r="J157" s="18"/>
      <c r="K157" s="18"/>
      <c r="L157" s="18"/>
      <c r="M157" s="18"/>
      <c r="N157" s="18"/>
    </row>
    <row r="158" spans="2:14" ht="15" thickBot="1" x14ac:dyDescent="0.25">
      <c r="B158" s="4" t="s">
        <v>95</v>
      </c>
      <c r="C158" s="19">
        <v>7</v>
      </c>
      <c r="D158" s="19">
        <v>48</v>
      </c>
      <c r="E158" s="18">
        <f t="shared" ref="E158:E159" si="23">IF(C158=0,"-",(D158-C158)/C158)</f>
        <v>5.8571428571428568</v>
      </c>
      <c r="F158" s="18"/>
      <c r="G158" s="18"/>
      <c r="H158" s="18"/>
      <c r="I158" s="18"/>
      <c r="J158" s="18"/>
      <c r="K158" s="18"/>
      <c r="L158" s="18"/>
      <c r="M158" s="18"/>
      <c r="N158" s="18"/>
    </row>
    <row r="159" spans="2:14" ht="15" thickBot="1" x14ac:dyDescent="0.25">
      <c r="B159" s="4" t="s">
        <v>96</v>
      </c>
      <c r="C159" s="19">
        <v>0</v>
      </c>
      <c r="D159" s="19">
        <v>0</v>
      </c>
      <c r="E159" s="18" t="str">
        <f t="shared" si="23"/>
        <v>-</v>
      </c>
      <c r="F159" s="18"/>
      <c r="G159" s="18"/>
      <c r="H159" s="18"/>
      <c r="I159" s="18"/>
      <c r="J159" s="18"/>
      <c r="K159" s="18"/>
      <c r="L159" s="18"/>
      <c r="M159" s="18"/>
      <c r="N159" s="18"/>
    </row>
    <row r="160" spans="2:14" ht="15" thickBot="1" x14ac:dyDescent="0.25">
      <c r="B160" s="4" t="s">
        <v>97</v>
      </c>
      <c r="C160" s="18">
        <f>IF(C157=0,"-",C157/(C157+C158+C159))</f>
        <v>0.83333333333333337</v>
      </c>
      <c r="D160" s="18">
        <f>IF(D157=0,"-",D157/(D157+D158+D159))</f>
        <v>0.5714285714285714</v>
      </c>
      <c r="E160" s="18">
        <f>IF(OR(C160="-",D160="-"),"-",(D160-C160)/C160)</f>
        <v>-0.31428571428571433</v>
      </c>
      <c r="F160" s="18"/>
      <c r="G160" s="18"/>
      <c r="H160" s="18"/>
      <c r="I160" s="18"/>
      <c r="J160" s="18"/>
      <c r="K160" s="18"/>
      <c r="L160" s="18"/>
      <c r="M160" s="18"/>
      <c r="N160" s="18"/>
    </row>
    <row r="161" spans="2:14" ht="14.25" x14ac:dyDescent="0.2">
      <c r="B161" s="7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</row>
    <row r="162" spans="2:14" ht="14.25" x14ac:dyDescent="0.2">
      <c r="B162" s="7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</row>
    <row r="163" spans="2:14" ht="14.25" x14ac:dyDescent="0.2">
      <c r="B163" s="7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</row>
    <row r="165" spans="2:14" ht="42.75" customHeight="1" thickBot="1" x14ac:dyDescent="0.25">
      <c r="C165" s="8">
        <v>2024</v>
      </c>
      <c r="D165" s="8">
        <v>2025</v>
      </c>
      <c r="E165" s="8" t="s">
        <v>99</v>
      </c>
    </row>
    <row r="166" spans="2:14" ht="20.100000000000001" customHeight="1" thickBot="1" x14ac:dyDescent="0.25">
      <c r="B166" s="4" t="s">
        <v>38</v>
      </c>
      <c r="C166" s="5">
        <v>0</v>
      </c>
      <c r="D166" s="5">
        <v>4</v>
      </c>
      <c r="E166" s="6" t="str">
        <f>IF(C166=0,"-",(D166-C166)/C166)</f>
        <v>-</v>
      </c>
    </row>
    <row r="167" spans="2:14" ht="20.100000000000001" customHeight="1" thickBot="1" x14ac:dyDescent="0.25">
      <c r="B167" s="4" t="s">
        <v>41</v>
      </c>
      <c r="C167" s="5">
        <v>0</v>
      </c>
      <c r="D167" s="5">
        <v>4</v>
      </c>
      <c r="E167" s="6" t="str">
        <f t="shared" ref="E167:E168" si="24">IF(C167=0,"-",(D167-C167)/C167)</f>
        <v>-</v>
      </c>
    </row>
    <row r="168" spans="2:14" ht="20.100000000000001" customHeight="1" thickBot="1" x14ac:dyDescent="0.25">
      <c r="B168" s="4" t="s">
        <v>42</v>
      </c>
      <c r="C168" s="5">
        <v>0</v>
      </c>
      <c r="D168" s="5">
        <v>0</v>
      </c>
      <c r="E168" s="6" t="str">
        <f t="shared" si="24"/>
        <v>-</v>
      </c>
    </row>
    <row r="169" spans="2:14" ht="20.100000000000001" customHeight="1" thickBot="1" x14ac:dyDescent="0.25">
      <c r="B169" s="4" t="s">
        <v>98</v>
      </c>
      <c r="C169" s="6" t="str">
        <f>IF(C166=0,"-",(C167+C168)/C166)</f>
        <v>-</v>
      </c>
      <c r="D169" s="6">
        <f>IF(D166=0,"-",(D167+D168)/D166)</f>
        <v>1</v>
      </c>
      <c r="E169" s="6" t="str">
        <f t="shared" ref="E169:E171" si="25">IF(OR(C169="-",D169="-"),"-",(D169-C169)/C169)</f>
        <v>-</v>
      </c>
    </row>
    <row r="170" spans="2:14" ht="20.100000000000001" customHeight="1" thickBot="1" x14ac:dyDescent="0.25">
      <c r="B170" s="4" t="s">
        <v>39</v>
      </c>
      <c r="C170" s="6" t="s">
        <v>103</v>
      </c>
      <c r="D170" s="6">
        <v>1</v>
      </c>
      <c r="E170" s="6" t="str">
        <f t="shared" si="25"/>
        <v>-</v>
      </c>
    </row>
    <row r="171" spans="2:14" ht="20.100000000000001" customHeight="1" thickBot="1" x14ac:dyDescent="0.25">
      <c r="B171" s="4" t="s">
        <v>40</v>
      </c>
      <c r="C171" s="6" t="s">
        <v>103</v>
      </c>
      <c r="D171" s="6" t="s">
        <v>103</v>
      </c>
      <c r="E171" s="6" t="str">
        <f t="shared" si="25"/>
        <v>-</v>
      </c>
    </row>
    <row r="172" spans="2:14" ht="20.100000000000001" customHeight="1" x14ac:dyDescent="0.2">
      <c r="B172" s="7"/>
      <c r="C172" s="18"/>
      <c r="D172" s="18"/>
      <c r="E172" s="18"/>
    </row>
    <row r="177" spans="2:8" ht="42.75" customHeight="1" thickBot="1" x14ac:dyDescent="0.25">
      <c r="C177" s="8">
        <v>2024</v>
      </c>
      <c r="D177" s="8">
        <v>2025</v>
      </c>
      <c r="E177" s="8" t="s">
        <v>99</v>
      </c>
    </row>
    <row r="178" spans="2:8" ht="15" thickBot="1" x14ac:dyDescent="0.25">
      <c r="B178" s="15" t="s">
        <v>81</v>
      </c>
      <c r="C178" s="5">
        <v>5</v>
      </c>
      <c r="D178" s="5">
        <v>2</v>
      </c>
      <c r="E178" s="6">
        <f>IF(C178=0,"-",(D178-C178)/C178)</f>
        <v>-0.6</v>
      </c>
      <c r="H178" s="13"/>
    </row>
    <row r="179" spans="2:8" ht="15" thickBot="1" x14ac:dyDescent="0.25">
      <c r="B179" s="4" t="s">
        <v>43</v>
      </c>
      <c r="C179" s="5">
        <v>1</v>
      </c>
      <c r="D179" s="5">
        <v>1</v>
      </c>
      <c r="E179" s="6">
        <f t="shared" ref="E179:E185" si="26">IF(C179=0,"-",(D179-C179)/C179)</f>
        <v>0</v>
      </c>
      <c r="H179" s="13"/>
    </row>
    <row r="180" spans="2:8" ht="15" thickBot="1" x14ac:dyDescent="0.25">
      <c r="B180" s="4" t="s">
        <v>47</v>
      </c>
      <c r="C180" s="5">
        <v>1</v>
      </c>
      <c r="D180" s="5">
        <v>0</v>
      </c>
      <c r="E180" s="6">
        <f t="shared" si="26"/>
        <v>-1</v>
      </c>
      <c r="H180" s="13"/>
    </row>
    <row r="181" spans="2:8" ht="15" thickBot="1" x14ac:dyDescent="0.25">
      <c r="B181" s="4" t="s">
        <v>78</v>
      </c>
      <c r="C181" s="5">
        <v>3</v>
      </c>
      <c r="D181" s="5">
        <v>1</v>
      </c>
      <c r="E181" s="6">
        <f t="shared" si="26"/>
        <v>-0.66666666666666663</v>
      </c>
      <c r="H181" s="13"/>
    </row>
    <row r="182" spans="2:8" ht="15" thickBot="1" x14ac:dyDescent="0.25">
      <c r="B182" s="15" t="s">
        <v>79</v>
      </c>
      <c r="C182" s="5">
        <v>71</v>
      </c>
      <c r="D182" s="5">
        <v>106</v>
      </c>
      <c r="E182" s="6">
        <f t="shared" si="26"/>
        <v>0.49295774647887325</v>
      </c>
      <c r="H182" s="13"/>
    </row>
    <row r="183" spans="2:8" ht="15" thickBot="1" x14ac:dyDescent="0.25">
      <c r="B183" s="4" t="s">
        <v>47</v>
      </c>
      <c r="C183" s="5">
        <v>67</v>
      </c>
      <c r="D183" s="5">
        <v>104</v>
      </c>
      <c r="E183" s="6">
        <f t="shared" si="26"/>
        <v>0.55223880597014929</v>
      </c>
      <c r="H183" s="13"/>
    </row>
    <row r="184" spans="2:8" ht="15" thickBot="1" x14ac:dyDescent="0.25">
      <c r="B184" s="4" t="s">
        <v>70</v>
      </c>
      <c r="C184" s="5">
        <v>0</v>
      </c>
      <c r="D184" s="5">
        <v>0</v>
      </c>
      <c r="E184" s="6" t="str">
        <f t="shared" si="26"/>
        <v>-</v>
      </c>
      <c r="H184" s="13"/>
    </row>
    <row r="185" spans="2:8" ht="15" thickBot="1" x14ac:dyDescent="0.25">
      <c r="B185" s="4" t="s">
        <v>80</v>
      </c>
      <c r="C185" s="5">
        <v>4</v>
      </c>
      <c r="D185" s="5">
        <v>2</v>
      </c>
      <c r="E185" s="6">
        <f t="shared" si="26"/>
        <v>-0.5</v>
      </c>
      <c r="H185" s="13"/>
    </row>
    <row r="196" spans="2:5" ht="42.75" customHeight="1" thickBot="1" x14ac:dyDescent="0.25">
      <c r="C196" s="8">
        <v>2024</v>
      </c>
      <c r="D196" s="8">
        <v>2025</v>
      </c>
      <c r="E196" s="8" t="s">
        <v>99</v>
      </c>
    </row>
    <row r="197" spans="2:5" ht="15" thickBot="1" x14ac:dyDescent="0.25">
      <c r="B197" s="4" t="s">
        <v>82</v>
      </c>
      <c r="C197" s="5">
        <v>0</v>
      </c>
      <c r="D197" s="5">
        <v>2</v>
      </c>
      <c r="E197" s="6" t="str">
        <f t="shared" ref="E197:E200" si="27">IF(C197=0,"-",(D197-C197)/C197)</f>
        <v>-</v>
      </c>
    </row>
    <row r="198" spans="2:5" ht="15" thickBot="1" x14ac:dyDescent="0.25">
      <c r="B198" s="4" t="s">
        <v>83</v>
      </c>
      <c r="C198" s="5">
        <v>0</v>
      </c>
      <c r="D198" s="5">
        <v>0</v>
      </c>
      <c r="E198" s="6" t="str">
        <f t="shared" si="27"/>
        <v>-</v>
      </c>
    </row>
    <row r="199" spans="2:5" ht="15" thickBot="1" x14ac:dyDescent="0.25">
      <c r="B199" s="4" t="s">
        <v>84</v>
      </c>
      <c r="C199" s="5">
        <v>0</v>
      </c>
      <c r="D199" s="5">
        <v>2</v>
      </c>
      <c r="E199" s="6" t="str">
        <f t="shared" si="27"/>
        <v>-</v>
      </c>
    </row>
    <row r="200" spans="2:5" ht="15" thickBot="1" x14ac:dyDescent="0.25">
      <c r="B200" s="4" t="s">
        <v>85</v>
      </c>
      <c r="C200" s="5">
        <v>0</v>
      </c>
      <c r="D200" s="5">
        <v>2</v>
      </c>
      <c r="E200" s="6" t="str">
        <f t="shared" si="27"/>
        <v>-</v>
      </c>
    </row>
    <row r="201" spans="2:5" ht="14.25" x14ac:dyDescent="0.2">
      <c r="B201" s="7"/>
      <c r="C201" s="19"/>
      <c r="D201" s="19"/>
      <c r="E201" s="18"/>
    </row>
    <row r="206" spans="2:5" ht="42.75" customHeight="1" thickBot="1" x14ac:dyDescent="0.25">
      <c r="C206" s="8">
        <v>2024</v>
      </c>
      <c r="D206" s="8">
        <v>2025</v>
      </c>
      <c r="E206" s="8" t="s">
        <v>99</v>
      </c>
    </row>
    <row r="207" spans="2:5" ht="20.100000000000001" customHeight="1" thickBot="1" x14ac:dyDescent="0.25">
      <c r="B207" s="16" t="s">
        <v>88</v>
      </c>
      <c r="C207" s="5"/>
      <c r="D207" s="5"/>
      <c r="E207" s="6" t="str">
        <f t="shared" ref="E207:E210" si="28">IF(C207=0,"-",(D207-C207)/C207)</f>
        <v>-</v>
      </c>
    </row>
    <row r="208" spans="2:5" ht="20.100000000000001" customHeight="1" thickBot="1" x14ac:dyDescent="0.25">
      <c r="B208" s="17" t="s">
        <v>89</v>
      </c>
      <c r="C208" s="5">
        <v>0</v>
      </c>
      <c r="D208" s="5">
        <v>2</v>
      </c>
      <c r="E208" s="6" t="str">
        <f t="shared" si="28"/>
        <v>-</v>
      </c>
    </row>
    <row r="209" spans="2:5" ht="20.100000000000001" customHeight="1" thickBot="1" x14ac:dyDescent="0.25">
      <c r="B209" s="17" t="s">
        <v>86</v>
      </c>
      <c r="C209" s="5">
        <v>0</v>
      </c>
      <c r="D209" s="5">
        <v>2</v>
      </c>
      <c r="E209" s="6" t="str">
        <f t="shared" si="28"/>
        <v>-</v>
      </c>
    </row>
    <row r="210" spans="2:5" ht="20.100000000000001" customHeight="1" thickBot="1" x14ac:dyDescent="0.25">
      <c r="B210" s="17" t="s">
        <v>87</v>
      </c>
      <c r="C210" s="5">
        <v>0</v>
      </c>
      <c r="D210" s="5">
        <v>0</v>
      </c>
      <c r="E210" s="6" t="str">
        <f t="shared" si="28"/>
        <v>-</v>
      </c>
    </row>
    <row r="211" spans="2:5" ht="20.100000000000001" customHeight="1" thickBot="1" x14ac:dyDescent="0.25">
      <c r="B211" s="17" t="s">
        <v>90</v>
      </c>
      <c r="C211" s="5"/>
      <c r="D211" s="5"/>
      <c r="E211" s="6"/>
    </row>
    <row r="212" spans="2:5" ht="20.100000000000001" customHeight="1" thickBot="1" x14ac:dyDescent="0.25">
      <c r="B212" s="17" t="s">
        <v>89</v>
      </c>
      <c r="C212" s="5">
        <v>0</v>
      </c>
      <c r="D212" s="5">
        <v>0</v>
      </c>
      <c r="E212" s="6" t="str">
        <f>IF(C212=0,"-",(D212-C212)/C212)</f>
        <v>-</v>
      </c>
    </row>
    <row r="213" spans="2:5" ht="15" thickBot="1" x14ac:dyDescent="0.25">
      <c r="B213" s="17" t="s">
        <v>86</v>
      </c>
      <c r="C213" s="5">
        <v>0</v>
      </c>
      <c r="D213" s="5">
        <v>0</v>
      </c>
      <c r="E213" s="6" t="str">
        <f t="shared" ref="E213:E214" si="29">IF(C213=0,"-",(D213-C213)/C213)</f>
        <v>-</v>
      </c>
    </row>
    <row r="214" spans="2:5" ht="15" thickBot="1" x14ac:dyDescent="0.25">
      <c r="B214" s="17" t="s">
        <v>87</v>
      </c>
      <c r="C214" s="5">
        <v>0</v>
      </c>
      <c r="D214" s="5">
        <v>0</v>
      </c>
      <c r="E214" s="6" t="str">
        <f t="shared" si="29"/>
        <v>-</v>
      </c>
    </row>
    <row r="215" spans="2:5" ht="14.25" x14ac:dyDescent="0.2">
      <c r="B215" s="21"/>
      <c r="C215" s="19"/>
      <c r="D215" s="19"/>
      <c r="E215" s="18"/>
    </row>
    <row r="220" spans="2:5" ht="42.75" customHeight="1" thickBot="1" x14ac:dyDescent="0.25">
      <c r="C220" s="8">
        <v>2024</v>
      </c>
      <c r="D220" s="8">
        <v>2025</v>
      </c>
      <c r="E220" s="8" t="s">
        <v>99</v>
      </c>
    </row>
    <row r="221" spans="2:5" ht="15" thickBot="1" x14ac:dyDescent="0.25">
      <c r="B221" s="16" t="s">
        <v>91</v>
      </c>
      <c r="C221" s="5">
        <v>0</v>
      </c>
      <c r="D221" s="5">
        <v>2</v>
      </c>
      <c r="E221" s="6" t="str">
        <f t="shared" ref="E221:E223" si="30">IF(C221=0,"-",(D221-C221)/C221)</f>
        <v>-</v>
      </c>
    </row>
    <row r="222" spans="2:5" ht="15" thickBot="1" x14ac:dyDescent="0.25">
      <c r="B222" s="16" t="s">
        <v>92</v>
      </c>
      <c r="C222" s="5">
        <v>0</v>
      </c>
      <c r="D222" s="5">
        <v>2</v>
      </c>
      <c r="E222" s="6" t="str">
        <f t="shared" si="30"/>
        <v>-</v>
      </c>
    </row>
    <row r="223" spans="2:5" ht="15" thickBot="1" x14ac:dyDescent="0.25">
      <c r="B223" s="16" t="s">
        <v>93</v>
      </c>
      <c r="C223" s="5">
        <v>0</v>
      </c>
      <c r="D223" s="5">
        <v>0</v>
      </c>
      <c r="E223" s="6" t="str">
        <f t="shared" si="30"/>
        <v>-</v>
      </c>
    </row>
    <row r="224" spans="2:5" ht="15" thickBot="1" x14ac:dyDescent="0.25">
      <c r="C224" s="5"/>
      <c r="D224" s="5"/>
      <c r="E224" s="6"/>
    </row>
    <row r="225" spans="3:5" ht="15" thickBot="1" x14ac:dyDescent="0.25">
      <c r="C225" s="5"/>
      <c r="D225" s="5"/>
      <c r="E225" s="6"/>
    </row>
    <row r="226" spans="3:5" ht="15" thickBot="1" x14ac:dyDescent="0.25">
      <c r="C226" s="5"/>
      <c r="D226" s="5"/>
      <c r="E226" s="6"/>
    </row>
    <row r="227" spans="3:5" ht="15" thickBot="1" x14ac:dyDescent="0.25">
      <c r="C227" s="5"/>
      <c r="D227" s="5"/>
      <c r="E227" s="6"/>
    </row>
    <row r="228" spans="3:5" ht="15" thickBot="1" x14ac:dyDescent="0.25">
      <c r="C228" s="5"/>
      <c r="D228" s="5"/>
      <c r="E228" s="6"/>
    </row>
  </sheetData>
  <mergeCells count="6">
    <mergeCell ref="C126:F126"/>
    <mergeCell ref="G126:J126"/>
    <mergeCell ref="K126:N126"/>
    <mergeCell ref="C141:F141"/>
    <mergeCell ref="G141:J141"/>
    <mergeCell ref="K141:N141"/>
  </mergeCells>
  <pageMargins left="0.70866141732283472" right="0.70866141732283472" top="0.74803149606299213" bottom="0.74803149606299213" header="0.31496062992125984" footer="0.31496062992125984"/>
  <pageSetup paperSize="9" scale="35" fitToWidth="2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228"/>
  <sheetViews>
    <sheetView workbookViewId="0"/>
  </sheetViews>
  <sheetFormatPr baseColWidth="10" defaultRowHeight="12.75" x14ac:dyDescent="0.2"/>
  <cols>
    <col min="2" max="2" width="56.875" bestFit="1" customWidth="1"/>
    <col min="3" max="4" width="12.5" customWidth="1"/>
    <col min="5" max="5" width="12.75" customWidth="1"/>
    <col min="6" max="6" width="8.75" bestFit="1" customWidth="1"/>
    <col min="7" max="7" width="11.625" customWidth="1"/>
    <col min="8" max="8" width="12.125" customWidth="1"/>
    <col min="9" max="9" width="12.75" customWidth="1"/>
    <col min="10" max="10" width="8.75" bestFit="1" customWidth="1"/>
    <col min="11" max="11" width="11.625" bestFit="1" customWidth="1"/>
    <col min="12" max="12" width="12" bestFit="1" customWidth="1"/>
    <col min="13" max="13" width="12.75" customWidth="1"/>
    <col min="14" max="14" width="9.625" bestFit="1" customWidth="1"/>
  </cols>
  <sheetData>
    <row r="1" spans="1:5" ht="15" thickBot="1" x14ac:dyDescent="0.25">
      <c r="A1" s="5"/>
      <c r="B1" s="5"/>
    </row>
    <row r="2" spans="1:5" ht="15" thickBot="1" x14ac:dyDescent="0.25">
      <c r="A2" s="5"/>
      <c r="B2" s="5"/>
    </row>
    <row r="3" spans="1:5" ht="15" thickBot="1" x14ac:dyDescent="0.25">
      <c r="A3" s="5"/>
      <c r="B3" s="5"/>
    </row>
    <row r="11" spans="1:5" ht="27" customHeight="1" x14ac:dyDescent="0.2">
      <c r="B11" s="20" t="str">
        <f>Portada!B9</f>
        <v>Año 2025</v>
      </c>
    </row>
    <row r="13" spans="1:5" ht="42.75" customHeight="1" thickBot="1" x14ac:dyDescent="0.25">
      <c r="C13" s="8">
        <v>2024</v>
      </c>
      <c r="D13" s="8">
        <v>2025</v>
      </c>
      <c r="E13" s="8" t="s">
        <v>99</v>
      </c>
    </row>
    <row r="14" spans="1:5" ht="20.100000000000001" customHeight="1" thickBot="1" x14ac:dyDescent="0.25">
      <c r="B14" s="4" t="s">
        <v>22</v>
      </c>
      <c r="C14" s="5">
        <v>6052</v>
      </c>
      <c r="D14" s="5">
        <v>6416</v>
      </c>
      <c r="E14" s="6">
        <f>IF(C14&gt;0,(D14-C14)/C14)</f>
        <v>6.014540647719762E-2</v>
      </c>
    </row>
    <row r="15" spans="1:5" ht="20.100000000000001" customHeight="1" thickBot="1" x14ac:dyDescent="0.25">
      <c r="B15" s="4" t="s">
        <v>17</v>
      </c>
      <c r="C15" s="5">
        <v>5680</v>
      </c>
      <c r="D15" s="5">
        <v>5901</v>
      </c>
      <c r="E15" s="6">
        <f t="shared" ref="E15:E25" si="0">IF(C15&gt;0,(D15-C15)/C15)</f>
        <v>3.8908450704225349E-2</v>
      </c>
    </row>
    <row r="16" spans="1:5" ht="20.100000000000001" customHeight="1" thickBot="1" x14ac:dyDescent="0.25">
      <c r="B16" s="4" t="s">
        <v>18</v>
      </c>
      <c r="C16" s="5">
        <v>3883</v>
      </c>
      <c r="D16" s="5">
        <v>3657</v>
      </c>
      <c r="E16" s="6">
        <f t="shared" si="0"/>
        <v>-5.8202420808653101E-2</v>
      </c>
    </row>
    <row r="17" spans="2:5" ht="20.100000000000001" customHeight="1" thickBot="1" x14ac:dyDescent="0.25">
      <c r="B17" s="4" t="s">
        <v>19</v>
      </c>
      <c r="C17" s="5">
        <v>1797</v>
      </c>
      <c r="D17" s="5">
        <v>2244</v>
      </c>
      <c r="E17" s="6">
        <f t="shared" si="0"/>
        <v>0.24874791318864775</v>
      </c>
    </row>
    <row r="18" spans="2:5" ht="20.100000000000001" customHeight="1" thickBot="1" x14ac:dyDescent="0.25">
      <c r="B18" s="4" t="s">
        <v>100</v>
      </c>
      <c r="C18" s="5">
        <v>29</v>
      </c>
      <c r="D18" s="5">
        <v>27</v>
      </c>
      <c r="E18" s="6">
        <f>IF(C18=0,"-",(D18-C18)/C18)</f>
        <v>-6.8965517241379309E-2</v>
      </c>
    </row>
    <row r="19" spans="2:5" ht="20.100000000000001" customHeight="1" thickBot="1" x14ac:dyDescent="0.25">
      <c r="B19" s="4" t="s">
        <v>101</v>
      </c>
      <c r="C19" s="5">
        <v>7</v>
      </c>
      <c r="D19" s="5">
        <v>6</v>
      </c>
      <c r="E19" s="6">
        <f>IF(C19=0,"-",(D19-C19)/C19)</f>
        <v>-0.14285714285714285</v>
      </c>
    </row>
    <row r="20" spans="2:5" ht="20.100000000000001" customHeight="1" thickBot="1" x14ac:dyDescent="0.25">
      <c r="B20" s="4" t="s">
        <v>20</v>
      </c>
      <c r="C20" s="6">
        <f>C17/C15</f>
        <v>0.31637323943661971</v>
      </c>
      <c r="D20" s="6">
        <f>D17/D15</f>
        <v>0.3802745297407219</v>
      </c>
      <c r="E20" s="6">
        <f t="shared" si="0"/>
        <v>0.20198070613650554</v>
      </c>
    </row>
    <row r="21" spans="2:5" ht="30" customHeight="1" thickBot="1" x14ac:dyDescent="0.25">
      <c r="B21" s="4" t="s">
        <v>23</v>
      </c>
      <c r="C21" s="5">
        <v>636</v>
      </c>
      <c r="D21" s="5">
        <v>680</v>
      </c>
      <c r="E21" s="6">
        <f t="shared" si="0"/>
        <v>6.9182389937106917E-2</v>
      </c>
    </row>
    <row r="22" spans="2:5" ht="20.100000000000001" customHeight="1" thickBot="1" x14ac:dyDescent="0.25">
      <c r="B22" s="4" t="s">
        <v>24</v>
      </c>
      <c r="C22" s="5">
        <v>283</v>
      </c>
      <c r="D22" s="5">
        <v>332</v>
      </c>
      <c r="E22" s="6">
        <f t="shared" si="0"/>
        <v>0.17314487632508835</v>
      </c>
    </row>
    <row r="23" spans="2:5" ht="20.100000000000001" customHeight="1" thickBot="1" x14ac:dyDescent="0.25">
      <c r="B23" s="4" t="s">
        <v>25</v>
      </c>
      <c r="C23" s="5">
        <v>353</v>
      </c>
      <c r="D23" s="5">
        <v>348</v>
      </c>
      <c r="E23" s="6">
        <f t="shared" si="0"/>
        <v>-1.4164305949008499E-2</v>
      </c>
    </row>
    <row r="24" spans="2:5" ht="20.100000000000001" customHeight="1" thickBot="1" x14ac:dyDescent="0.25">
      <c r="B24" s="4" t="s">
        <v>21</v>
      </c>
      <c r="C24" s="6">
        <f>C23/C21</f>
        <v>0.55503144654088055</v>
      </c>
      <c r="D24" s="6">
        <f t="shared" ref="D24" si="1">D23/D21</f>
        <v>0.5117647058823529</v>
      </c>
      <c r="E24" s="6">
        <f t="shared" si="0"/>
        <v>-7.7953674387602215E-2</v>
      </c>
    </row>
    <row r="25" spans="2:5" ht="20.100000000000001" customHeight="1" thickBot="1" x14ac:dyDescent="0.25">
      <c r="B25" s="7" t="s">
        <v>26</v>
      </c>
      <c r="C25" s="6">
        <v>0.46780620304436416</v>
      </c>
      <c r="D25" s="6">
        <v>0.48435431326503731</v>
      </c>
      <c r="E25" s="6">
        <f t="shared" si="0"/>
        <v>3.537385804844452E-2</v>
      </c>
    </row>
    <row r="33" spans="2:5" ht="42.75" customHeight="1" thickBot="1" x14ac:dyDescent="0.25">
      <c r="C33" s="8">
        <v>2024</v>
      </c>
      <c r="D33" s="8">
        <v>2025</v>
      </c>
      <c r="E33" s="8" t="s">
        <v>99</v>
      </c>
    </row>
    <row r="34" spans="2:5" ht="20.100000000000001" customHeight="1" thickBot="1" x14ac:dyDescent="0.25">
      <c r="B34" s="4" t="s">
        <v>27</v>
      </c>
      <c r="C34" s="5">
        <v>1880</v>
      </c>
      <c r="D34" s="5">
        <v>1905</v>
      </c>
      <c r="E34" s="6">
        <f>IF(C34&gt;0,(D34-C34)/C34,"-")</f>
        <v>1.3297872340425532E-2</v>
      </c>
    </row>
    <row r="35" spans="2:5" ht="20.100000000000001" customHeight="1" thickBot="1" x14ac:dyDescent="0.25">
      <c r="B35" s="4" t="s">
        <v>29</v>
      </c>
      <c r="C35" s="5">
        <v>3</v>
      </c>
      <c r="D35" s="5">
        <v>11</v>
      </c>
      <c r="E35" s="6">
        <f t="shared" ref="E35:E37" si="2">IF(C35&gt;0,(D35-C35)/C35,"-")</f>
        <v>2.6666666666666665</v>
      </c>
    </row>
    <row r="36" spans="2:5" ht="20.100000000000001" customHeight="1" thickBot="1" x14ac:dyDescent="0.25">
      <c r="B36" s="4" t="s">
        <v>28</v>
      </c>
      <c r="C36" s="5">
        <v>1372</v>
      </c>
      <c r="D36" s="5">
        <v>1395</v>
      </c>
      <c r="E36" s="6">
        <f t="shared" si="2"/>
        <v>1.6763848396501458E-2</v>
      </c>
    </row>
    <row r="37" spans="2:5" ht="20.100000000000001" customHeight="1" thickBot="1" x14ac:dyDescent="0.25">
      <c r="B37" s="4" t="s">
        <v>30</v>
      </c>
      <c r="C37" s="5">
        <v>505</v>
      </c>
      <c r="D37" s="5">
        <v>499</v>
      </c>
      <c r="E37" s="6">
        <f t="shared" si="2"/>
        <v>-1.1881188118811881E-2</v>
      </c>
    </row>
    <row r="43" spans="2:5" ht="42.75" customHeight="1" thickBot="1" x14ac:dyDescent="0.25">
      <c r="C43" s="8">
        <v>2024</v>
      </c>
      <c r="D43" s="8">
        <v>2025</v>
      </c>
      <c r="E43" s="8" t="s">
        <v>99</v>
      </c>
    </row>
    <row r="44" spans="2:5" ht="20.100000000000001" customHeight="1" thickBot="1" x14ac:dyDescent="0.25">
      <c r="B44" s="4" t="s">
        <v>33</v>
      </c>
      <c r="C44" s="5">
        <v>706</v>
      </c>
      <c r="D44" s="5">
        <v>928</v>
      </c>
      <c r="E44" s="6">
        <f>IF(C44&gt;0,(D44-C44)/C44,"-")</f>
        <v>0.31444759206798867</v>
      </c>
    </row>
    <row r="45" spans="2:5" ht="20.100000000000001" customHeight="1" thickBot="1" x14ac:dyDescent="0.25">
      <c r="B45" s="4" t="s">
        <v>34</v>
      </c>
      <c r="C45" s="5">
        <v>108</v>
      </c>
      <c r="D45" s="5">
        <v>80</v>
      </c>
      <c r="E45" s="6">
        <f t="shared" ref="E45:E51" si="3">IF(C45&gt;0,(D45-C45)/C45,"-")</f>
        <v>-0.25925925925925924</v>
      </c>
    </row>
    <row r="46" spans="2:5" ht="20.100000000000001" customHeight="1" thickBot="1" x14ac:dyDescent="0.25">
      <c r="B46" s="4" t="s">
        <v>31</v>
      </c>
      <c r="C46" s="5">
        <v>81</v>
      </c>
      <c r="D46" s="5">
        <v>64</v>
      </c>
      <c r="E46" s="6">
        <f t="shared" si="3"/>
        <v>-0.20987654320987653</v>
      </c>
    </row>
    <row r="47" spans="2:5" ht="20.100000000000001" customHeight="1" thickBot="1" x14ac:dyDescent="0.25">
      <c r="B47" s="4" t="s">
        <v>32</v>
      </c>
      <c r="C47" s="5">
        <v>2409</v>
      </c>
      <c r="D47" s="5">
        <v>2475</v>
      </c>
      <c r="E47" s="6">
        <f t="shared" si="3"/>
        <v>2.7397260273972601E-2</v>
      </c>
    </row>
    <row r="48" spans="2:5" ht="20.100000000000001" customHeight="1" thickBot="1" x14ac:dyDescent="0.25">
      <c r="B48" s="4" t="s">
        <v>35</v>
      </c>
      <c r="C48" s="5">
        <v>1502</v>
      </c>
      <c r="D48" s="5">
        <v>1438</v>
      </c>
      <c r="E48" s="6">
        <f t="shared" si="3"/>
        <v>-4.2609853528628498E-2</v>
      </c>
    </row>
    <row r="49" spans="2:5" ht="20.100000000000001" customHeight="1" thickBot="1" x14ac:dyDescent="0.25">
      <c r="B49" s="4" t="s">
        <v>67</v>
      </c>
      <c r="C49" s="5">
        <v>624</v>
      </c>
      <c r="D49" s="5">
        <v>752</v>
      </c>
      <c r="E49" s="6">
        <f t="shared" si="3"/>
        <v>0.20512820512820512</v>
      </c>
    </row>
    <row r="50" spans="2:5" ht="20.100000000000001" customHeight="1" collapsed="1" thickBot="1" x14ac:dyDescent="0.25">
      <c r="B50" s="4" t="s">
        <v>36</v>
      </c>
      <c r="C50" s="6">
        <f>C44/(C44+C45)</f>
        <v>0.86732186732186733</v>
      </c>
      <c r="D50" s="6">
        <f>D44/(D44+D45)</f>
        <v>0.92063492063492058</v>
      </c>
      <c r="E50" s="6">
        <f t="shared" si="3"/>
        <v>6.1468591213633635E-2</v>
      </c>
    </row>
    <row r="51" spans="2:5" ht="20.100000000000001" customHeight="1" thickBot="1" x14ac:dyDescent="0.25">
      <c r="B51" s="4" t="s">
        <v>37</v>
      </c>
      <c r="C51" s="6">
        <f>C47/(C46+C47)</f>
        <v>0.96746987951807228</v>
      </c>
      <c r="D51" s="6">
        <f t="shared" ref="D51" si="4">D47/(D46+D47)</f>
        <v>0.9747932256794013</v>
      </c>
      <c r="E51" s="6">
        <f t="shared" si="3"/>
        <v>7.5695856960187819E-3</v>
      </c>
    </row>
    <row r="57" spans="2:5" ht="42.75" customHeight="1" thickBot="1" x14ac:dyDescent="0.25">
      <c r="C57" s="8">
        <v>2024</v>
      </c>
      <c r="D57" s="8">
        <v>2025</v>
      </c>
      <c r="E57" s="8" t="s">
        <v>99</v>
      </c>
    </row>
    <row r="58" spans="2:5" ht="20.100000000000001" customHeight="1" thickBot="1" x14ac:dyDescent="0.25">
      <c r="B58" s="4" t="s">
        <v>38</v>
      </c>
      <c r="C58" s="5">
        <v>817</v>
      </c>
      <c r="D58" s="5">
        <v>1009</v>
      </c>
      <c r="E58" s="6">
        <f>IF(C58&gt;0,(D58-C58)/C58,"-")</f>
        <v>0.2350061199510404</v>
      </c>
    </row>
    <row r="59" spans="2:5" ht="20.100000000000001" customHeight="1" thickBot="1" x14ac:dyDescent="0.25">
      <c r="B59" s="4" t="s">
        <v>41</v>
      </c>
      <c r="C59" s="5">
        <v>495</v>
      </c>
      <c r="D59" s="5">
        <v>569</v>
      </c>
      <c r="E59" s="6">
        <f t="shared" ref="E59:E63" si="5">IF(C59&gt;0,(D59-C59)/C59,"-")</f>
        <v>0.14949494949494949</v>
      </c>
    </row>
    <row r="60" spans="2:5" ht="20.100000000000001" customHeight="1" thickBot="1" x14ac:dyDescent="0.25">
      <c r="B60" s="4" t="s">
        <v>42</v>
      </c>
      <c r="C60" s="5">
        <v>212</v>
      </c>
      <c r="D60" s="5">
        <v>360</v>
      </c>
      <c r="E60" s="6">
        <f t="shared" si="5"/>
        <v>0.69811320754716977</v>
      </c>
    </row>
    <row r="61" spans="2:5" ht="20.100000000000001" customHeight="1" collapsed="1" thickBot="1" x14ac:dyDescent="0.25">
      <c r="B61" s="4" t="s">
        <v>98</v>
      </c>
      <c r="C61" s="6">
        <f>(C59+C60)/C58</f>
        <v>0.8653610771113831</v>
      </c>
      <c r="D61" s="6">
        <f>(D59+D60)/D58</f>
        <v>0.92071357779980179</v>
      </c>
      <c r="E61" s="6">
        <f t="shared" si="5"/>
        <v>6.3964629508398957E-2</v>
      </c>
    </row>
    <row r="62" spans="2:5" ht="20.100000000000001" customHeight="1" thickBot="1" x14ac:dyDescent="0.25">
      <c r="B62" s="4" t="s">
        <v>39</v>
      </c>
      <c r="C62" s="6">
        <v>0.8375634517766497</v>
      </c>
      <c r="D62" s="6">
        <v>0.90894568690095845</v>
      </c>
      <c r="E62" s="6">
        <f t="shared" si="5"/>
        <v>8.5226062542356512E-2</v>
      </c>
    </row>
    <row r="63" spans="2:5" ht="20.100000000000001" customHeight="1" thickBot="1" x14ac:dyDescent="0.25">
      <c r="B63" s="4" t="s">
        <v>40</v>
      </c>
      <c r="C63" s="6">
        <v>0.93805309734513276</v>
      </c>
      <c r="D63" s="6">
        <v>0.93994778067885121</v>
      </c>
      <c r="E63" s="6">
        <f t="shared" si="5"/>
        <v>2.019803931228159E-3</v>
      </c>
    </row>
    <row r="64" spans="2:5" ht="15" thickBot="1" x14ac:dyDescent="0.25">
      <c r="E64" s="6"/>
    </row>
    <row r="69" spans="2:5" ht="42.75" customHeight="1" thickBot="1" x14ac:dyDescent="0.25">
      <c r="C69" s="8">
        <v>2024</v>
      </c>
      <c r="D69" s="8">
        <v>2025</v>
      </c>
      <c r="E69" s="8" t="s">
        <v>99</v>
      </c>
    </row>
    <row r="70" spans="2:5" ht="20.100000000000001" customHeight="1" thickBot="1" x14ac:dyDescent="0.25">
      <c r="B70" s="4" t="s">
        <v>44</v>
      </c>
      <c r="C70" s="5">
        <v>7833</v>
      </c>
      <c r="D70" s="5">
        <v>8104</v>
      </c>
      <c r="E70" s="6">
        <f>IF(C70&gt;0,(D70-C70)/C70,"-")</f>
        <v>3.4597216902846929E-2</v>
      </c>
    </row>
    <row r="71" spans="2:5" ht="20.100000000000001" customHeight="1" thickBot="1" x14ac:dyDescent="0.25">
      <c r="B71" s="4" t="s">
        <v>45</v>
      </c>
      <c r="C71" s="5">
        <v>2208</v>
      </c>
      <c r="D71" s="5">
        <v>2270</v>
      </c>
      <c r="E71" s="6">
        <f t="shared" ref="E71:E77" si="6">IF(C71&gt;0,(D71-C71)/C71,"-")</f>
        <v>2.8079710144927536E-2</v>
      </c>
    </row>
    <row r="72" spans="2:5" ht="20.100000000000001" customHeight="1" thickBot="1" x14ac:dyDescent="0.25">
      <c r="B72" s="4" t="s">
        <v>43</v>
      </c>
      <c r="C72" s="5">
        <v>15</v>
      </c>
      <c r="D72" s="5">
        <v>19</v>
      </c>
      <c r="E72" s="6">
        <f t="shared" si="6"/>
        <v>0.26666666666666666</v>
      </c>
    </row>
    <row r="73" spans="2:5" ht="20.100000000000001" customHeight="1" thickBot="1" x14ac:dyDescent="0.25">
      <c r="B73" s="4" t="s">
        <v>46</v>
      </c>
      <c r="C73" s="5">
        <v>3840</v>
      </c>
      <c r="D73" s="5">
        <v>4210</v>
      </c>
      <c r="E73" s="6">
        <f t="shared" si="6"/>
        <v>9.6354166666666671E-2</v>
      </c>
    </row>
    <row r="74" spans="2:5" ht="20.100000000000001" customHeight="1" thickBot="1" x14ac:dyDescent="0.25">
      <c r="B74" s="4" t="s">
        <v>47</v>
      </c>
      <c r="C74" s="5">
        <v>1563</v>
      </c>
      <c r="D74" s="5">
        <v>1405</v>
      </c>
      <c r="E74" s="6">
        <f t="shared" si="6"/>
        <v>-0.10108765195137556</v>
      </c>
    </row>
    <row r="75" spans="2:5" ht="20.100000000000001" customHeight="1" thickBot="1" x14ac:dyDescent="0.25">
      <c r="B75" s="4" t="s">
        <v>48</v>
      </c>
      <c r="C75" s="5">
        <v>205</v>
      </c>
      <c r="D75" s="5">
        <v>198</v>
      </c>
      <c r="E75" s="6">
        <f t="shared" si="6"/>
        <v>-3.4146341463414637E-2</v>
      </c>
    </row>
    <row r="76" spans="2:5" ht="20.100000000000001" customHeight="1" thickBot="1" x14ac:dyDescent="0.25">
      <c r="B76" s="4" t="s">
        <v>49</v>
      </c>
      <c r="C76" s="5">
        <v>0</v>
      </c>
      <c r="D76" s="5">
        <v>0</v>
      </c>
      <c r="E76" s="6" t="str">
        <f t="shared" si="6"/>
        <v>-</v>
      </c>
    </row>
    <row r="77" spans="2:5" ht="20.100000000000001" customHeight="1" thickBot="1" x14ac:dyDescent="0.25">
      <c r="B77" s="4" t="s">
        <v>50</v>
      </c>
      <c r="C77" s="5">
        <v>2</v>
      </c>
      <c r="D77" s="5">
        <v>2</v>
      </c>
      <c r="E77" s="6">
        <f t="shared" si="6"/>
        <v>0</v>
      </c>
    </row>
    <row r="89" spans="2:5" ht="42.75" customHeight="1" thickBot="1" x14ac:dyDescent="0.25">
      <c r="C89" s="8">
        <v>2024</v>
      </c>
      <c r="D89" s="8">
        <v>2025</v>
      </c>
      <c r="E89" s="8" t="s">
        <v>99</v>
      </c>
    </row>
    <row r="90" spans="2:5" ht="29.25" thickBot="1" x14ac:dyDescent="0.25">
      <c r="B90" s="4" t="s">
        <v>51</v>
      </c>
      <c r="C90" s="5">
        <v>757</v>
      </c>
      <c r="D90" s="5">
        <v>648</v>
      </c>
      <c r="E90" s="6">
        <f>IF(C90&gt;0,(D90-C90)/C90,"-")</f>
        <v>-0.14398943196829592</v>
      </c>
    </row>
    <row r="91" spans="2:5" ht="29.25" thickBot="1" x14ac:dyDescent="0.25">
      <c r="B91" s="4" t="s">
        <v>52</v>
      </c>
      <c r="C91" s="5">
        <v>326</v>
      </c>
      <c r="D91" s="5">
        <v>268</v>
      </c>
      <c r="E91" s="6">
        <f t="shared" ref="E91:E93" si="7">IF(C91&gt;0,(D91-C91)/C91,"-")</f>
        <v>-0.17791411042944785</v>
      </c>
    </row>
    <row r="92" spans="2:5" ht="29.25" customHeight="1" thickBot="1" x14ac:dyDescent="0.25">
      <c r="B92" s="4" t="s">
        <v>53</v>
      </c>
      <c r="C92" s="5">
        <v>379</v>
      </c>
      <c r="D92" s="5">
        <v>318</v>
      </c>
      <c r="E92" s="6">
        <f t="shared" si="7"/>
        <v>-0.16094986807387862</v>
      </c>
    </row>
    <row r="93" spans="2:5" ht="29.25" customHeight="1" thickBot="1" x14ac:dyDescent="0.25">
      <c r="B93" s="4" t="s">
        <v>54</v>
      </c>
      <c r="C93" s="6">
        <f>(C90+C91)/(C90+C91+C92)</f>
        <v>0.74076607387140903</v>
      </c>
      <c r="D93" s="6">
        <f>(D90+D91)/(D90+D91+D92)</f>
        <v>0.74230145867098862</v>
      </c>
      <c r="E93" s="6">
        <f t="shared" si="7"/>
        <v>2.0726985937076377E-3</v>
      </c>
    </row>
    <row r="99" spans="2:5" ht="42.75" customHeight="1" thickBot="1" x14ac:dyDescent="0.25">
      <c r="C99" s="8">
        <v>2024</v>
      </c>
      <c r="D99" s="8">
        <v>2025</v>
      </c>
      <c r="E99" s="8" t="s">
        <v>99</v>
      </c>
    </row>
    <row r="100" spans="2:5" ht="20.100000000000001" customHeight="1" thickBot="1" x14ac:dyDescent="0.25">
      <c r="B100" s="4" t="s">
        <v>38</v>
      </c>
      <c r="C100" s="5">
        <v>1465</v>
      </c>
      <c r="D100" s="5">
        <v>1237</v>
      </c>
      <c r="E100" s="6">
        <f>IF(C100&gt;0,(D100-C100)/C100,"-")</f>
        <v>-0.15563139931740613</v>
      </c>
    </row>
    <row r="101" spans="2:5" ht="20.100000000000001" customHeight="1" thickBot="1" x14ac:dyDescent="0.25">
      <c r="B101" s="4" t="s">
        <v>41</v>
      </c>
      <c r="C101" s="5">
        <v>769</v>
      </c>
      <c r="D101" s="5">
        <v>660</v>
      </c>
      <c r="E101" s="6">
        <f t="shared" ref="E101:E105" si="8">IF(C101&gt;0,(D101-C101)/C101,"-")</f>
        <v>-0.14174252275682706</v>
      </c>
    </row>
    <row r="102" spans="2:5" ht="20.100000000000001" customHeight="1" thickBot="1" x14ac:dyDescent="0.25">
      <c r="B102" s="4" t="s">
        <v>42</v>
      </c>
      <c r="C102" s="5">
        <v>315</v>
      </c>
      <c r="D102" s="5">
        <v>258</v>
      </c>
      <c r="E102" s="6">
        <f t="shared" si="8"/>
        <v>-0.18095238095238095</v>
      </c>
    </row>
    <row r="103" spans="2:5" ht="20.100000000000001" customHeight="1" thickBot="1" x14ac:dyDescent="0.25">
      <c r="B103" s="4" t="s">
        <v>98</v>
      </c>
      <c r="C103" s="6">
        <f>(C101+C102)/C100</f>
        <v>0.73993174061433442</v>
      </c>
      <c r="D103" s="6">
        <f>(D101+D102)/D100</f>
        <v>0.74211802748585287</v>
      </c>
      <c r="E103" s="6">
        <f t="shared" si="8"/>
        <v>2.9547142682421861E-3</v>
      </c>
    </row>
    <row r="104" spans="2:5" ht="20.100000000000001" customHeight="1" thickBot="1" x14ac:dyDescent="0.25">
      <c r="B104" s="4" t="s">
        <v>39</v>
      </c>
      <c r="C104" s="6">
        <v>0.7372962607861937</v>
      </c>
      <c r="D104" s="6">
        <v>0.73333333333333328</v>
      </c>
      <c r="E104" s="6">
        <f t="shared" si="8"/>
        <v>-5.3749458170785679E-3</v>
      </c>
    </row>
    <row r="105" spans="2:5" ht="20.100000000000001" customHeight="1" thickBot="1" x14ac:dyDescent="0.25">
      <c r="B105" s="4" t="s">
        <v>40</v>
      </c>
      <c r="C105" s="6">
        <v>0.74644549763033174</v>
      </c>
      <c r="D105" s="6">
        <v>0.76557863501483681</v>
      </c>
      <c r="E105" s="6">
        <f t="shared" si="8"/>
        <v>2.5632330083368685E-2</v>
      </c>
    </row>
    <row r="111" spans="2:5" ht="42.75" customHeight="1" thickBot="1" x14ac:dyDescent="0.25">
      <c r="C111" s="8">
        <v>2024</v>
      </c>
      <c r="D111" s="8">
        <v>2025</v>
      </c>
      <c r="E111" s="8" t="s">
        <v>99</v>
      </c>
    </row>
    <row r="112" spans="2:5" ht="15" thickBot="1" x14ac:dyDescent="0.25">
      <c r="B112" s="4" t="s">
        <v>55</v>
      </c>
      <c r="C112" s="5">
        <v>1542</v>
      </c>
      <c r="D112" s="5">
        <v>1390</v>
      </c>
      <c r="E112" s="6">
        <f>IF(C112&gt;0,(D112-C112)/C112,"-")</f>
        <v>-9.8573281452658881E-2</v>
      </c>
    </row>
    <row r="113" spans="2:14" ht="15" thickBot="1" x14ac:dyDescent="0.25">
      <c r="B113" s="4" t="s">
        <v>56</v>
      </c>
      <c r="C113" s="5">
        <v>1089</v>
      </c>
      <c r="D113" s="5">
        <v>954</v>
      </c>
      <c r="E113" s="6">
        <f t="shared" ref="E113:E114" si="9">IF(C113&gt;0,(D113-C113)/C113,"-")</f>
        <v>-0.12396694214876033</v>
      </c>
    </row>
    <row r="114" spans="2:14" ht="15" thickBot="1" x14ac:dyDescent="0.25">
      <c r="B114" s="4" t="s">
        <v>57</v>
      </c>
      <c r="C114" s="5">
        <v>453</v>
      </c>
      <c r="D114" s="5">
        <v>436</v>
      </c>
      <c r="E114" s="6">
        <f t="shared" si="9"/>
        <v>-3.7527593818984545E-2</v>
      </c>
    </row>
    <row r="116" spans="2:14" x14ac:dyDescent="0.2">
      <c r="B116" s="9"/>
      <c r="C116" s="9"/>
      <c r="D116" s="9"/>
      <c r="E116" s="9"/>
      <c r="F116" s="9"/>
      <c r="G116" s="9"/>
      <c r="H116" s="9"/>
      <c r="I116" s="9"/>
      <c r="J116" s="9"/>
    </row>
    <row r="126" spans="2:14" ht="26.25" customHeight="1" thickBot="1" x14ac:dyDescent="0.25">
      <c r="C126" s="27">
        <v>2024</v>
      </c>
      <c r="D126" s="28"/>
      <c r="E126" s="28"/>
      <c r="F126" s="29"/>
      <c r="G126" s="27">
        <v>2025</v>
      </c>
      <c r="H126" s="28"/>
      <c r="I126" s="28"/>
      <c r="J126" s="29"/>
      <c r="K126" s="30" t="s">
        <v>58</v>
      </c>
      <c r="L126" s="31"/>
      <c r="M126" s="31"/>
      <c r="N126" s="31"/>
    </row>
    <row r="127" spans="2:14" ht="29.25" customHeight="1" thickBot="1" x14ac:dyDescent="0.25">
      <c r="C127" s="11" t="s">
        <v>59</v>
      </c>
      <c r="D127" s="12" t="s">
        <v>60</v>
      </c>
      <c r="E127" s="12" t="s">
        <v>61</v>
      </c>
      <c r="F127" s="12" t="s">
        <v>62</v>
      </c>
      <c r="G127" s="11" t="s">
        <v>59</v>
      </c>
      <c r="H127" s="12" t="s">
        <v>60</v>
      </c>
      <c r="I127" s="12" t="s">
        <v>61</v>
      </c>
      <c r="J127" s="12" t="s">
        <v>62</v>
      </c>
      <c r="K127" s="11" t="s">
        <v>59</v>
      </c>
      <c r="L127" s="12" t="s">
        <v>60</v>
      </c>
      <c r="M127" s="12" t="s">
        <v>61</v>
      </c>
      <c r="N127" s="12" t="s">
        <v>62</v>
      </c>
    </row>
    <row r="128" spans="2:14" ht="15" thickBot="1" x14ac:dyDescent="0.25">
      <c r="B128" s="4" t="s">
        <v>63</v>
      </c>
      <c r="C128" s="10">
        <v>5</v>
      </c>
      <c r="D128" s="10">
        <v>6</v>
      </c>
      <c r="E128" s="10">
        <v>1</v>
      </c>
      <c r="F128" s="10">
        <v>12</v>
      </c>
      <c r="G128" s="10">
        <v>6</v>
      </c>
      <c r="H128" s="10">
        <v>3</v>
      </c>
      <c r="I128" s="10">
        <v>2</v>
      </c>
      <c r="J128" s="10">
        <v>11</v>
      </c>
      <c r="K128" s="6">
        <f>IF(C128=0,"-",(G128-C128)/C128)</f>
        <v>0.2</v>
      </c>
      <c r="L128" s="6">
        <f t="shared" ref="L128:N133" si="10">IF(D128=0,"-",(H128-D128)/D128)</f>
        <v>-0.5</v>
      </c>
      <c r="M128" s="6">
        <f t="shared" si="10"/>
        <v>1</v>
      </c>
      <c r="N128" s="6">
        <f t="shared" si="10"/>
        <v>-8.3333333333333329E-2</v>
      </c>
    </row>
    <row r="129" spans="2:14" ht="15" thickBot="1" x14ac:dyDescent="0.25">
      <c r="B129" s="4" t="s">
        <v>64</v>
      </c>
      <c r="C129" s="10">
        <v>0</v>
      </c>
      <c r="D129" s="10">
        <v>0</v>
      </c>
      <c r="E129" s="10">
        <v>0</v>
      </c>
      <c r="F129" s="10">
        <v>0</v>
      </c>
      <c r="G129" s="10">
        <v>4</v>
      </c>
      <c r="H129" s="10">
        <v>0</v>
      </c>
      <c r="I129" s="10">
        <v>0</v>
      </c>
      <c r="J129" s="10">
        <v>4</v>
      </c>
      <c r="K129" s="6" t="str">
        <f t="shared" ref="K129:K133" si="11">IF(C129=0,"-",(G129-C129)/C129)</f>
        <v>-</v>
      </c>
      <c r="L129" s="6" t="str">
        <f t="shared" si="10"/>
        <v>-</v>
      </c>
      <c r="M129" s="6" t="str">
        <f t="shared" si="10"/>
        <v>-</v>
      </c>
      <c r="N129" s="6" t="str">
        <f t="shared" si="10"/>
        <v>-</v>
      </c>
    </row>
    <row r="130" spans="2:14" ht="15" thickBot="1" x14ac:dyDescent="0.25">
      <c r="B130" s="4" t="s">
        <v>65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6" t="str">
        <f t="shared" si="11"/>
        <v>-</v>
      </c>
      <c r="L130" s="6" t="str">
        <f t="shared" si="10"/>
        <v>-</v>
      </c>
      <c r="M130" s="6" t="str">
        <f t="shared" si="10"/>
        <v>-</v>
      </c>
      <c r="N130" s="6" t="str">
        <f t="shared" si="10"/>
        <v>-</v>
      </c>
    </row>
    <row r="131" spans="2:14" ht="15" thickBot="1" x14ac:dyDescent="0.25">
      <c r="B131" s="7" t="s">
        <v>66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6" t="str">
        <f t="shared" si="11"/>
        <v>-</v>
      </c>
      <c r="L131" s="6" t="str">
        <f t="shared" si="10"/>
        <v>-</v>
      </c>
      <c r="M131" s="6" t="str">
        <f t="shared" si="10"/>
        <v>-</v>
      </c>
      <c r="N131" s="6" t="str">
        <f t="shared" si="10"/>
        <v>-</v>
      </c>
    </row>
    <row r="132" spans="2:14" ht="15" thickBot="1" x14ac:dyDescent="0.25">
      <c r="B132" s="4" t="s">
        <v>67</v>
      </c>
      <c r="C132" s="10">
        <v>1</v>
      </c>
      <c r="D132" s="10">
        <v>0</v>
      </c>
      <c r="E132" s="10">
        <v>0</v>
      </c>
      <c r="F132" s="10">
        <v>1</v>
      </c>
      <c r="G132" s="10">
        <v>0</v>
      </c>
      <c r="H132" s="10">
        <v>0</v>
      </c>
      <c r="I132" s="10">
        <v>0</v>
      </c>
      <c r="J132" s="10">
        <v>0</v>
      </c>
      <c r="K132" s="6">
        <f t="shared" si="11"/>
        <v>-1</v>
      </c>
      <c r="L132" s="6" t="str">
        <f t="shared" si="10"/>
        <v>-</v>
      </c>
      <c r="M132" s="6" t="str">
        <f t="shared" si="10"/>
        <v>-</v>
      </c>
      <c r="N132" s="6">
        <f t="shared" si="10"/>
        <v>-1</v>
      </c>
    </row>
    <row r="133" spans="2:14" ht="15" thickBot="1" x14ac:dyDescent="0.25">
      <c r="B133" s="4" t="s">
        <v>68</v>
      </c>
      <c r="C133" s="10">
        <v>6</v>
      </c>
      <c r="D133" s="10">
        <v>6</v>
      </c>
      <c r="E133" s="10">
        <v>1</v>
      </c>
      <c r="F133" s="10">
        <v>13</v>
      </c>
      <c r="G133" s="10">
        <v>10</v>
      </c>
      <c r="H133" s="10">
        <v>3</v>
      </c>
      <c r="I133" s="10">
        <v>2</v>
      </c>
      <c r="J133" s="10">
        <v>15</v>
      </c>
      <c r="K133" s="6">
        <f t="shared" si="11"/>
        <v>0.66666666666666663</v>
      </c>
      <c r="L133" s="6">
        <f t="shared" si="10"/>
        <v>-0.5</v>
      </c>
      <c r="M133" s="6">
        <f t="shared" si="10"/>
        <v>1</v>
      </c>
      <c r="N133" s="6">
        <f t="shared" si="10"/>
        <v>0.15384615384615385</v>
      </c>
    </row>
    <row r="134" spans="2:14" ht="15" thickBot="1" x14ac:dyDescent="0.25">
      <c r="B134" s="4" t="s">
        <v>36</v>
      </c>
      <c r="C134" s="6">
        <f>IF(C128=0,"-",C128/(C128+C129))</f>
        <v>1</v>
      </c>
      <c r="D134" s="6">
        <f>IF(D128=0,"-",D128/(D128+D129))</f>
        <v>1</v>
      </c>
      <c r="E134" s="6">
        <f t="shared" ref="E134:J134" si="12">IF(E128=0,"-",E128/(E128+E129))</f>
        <v>1</v>
      </c>
      <c r="F134" s="6">
        <f t="shared" si="12"/>
        <v>1</v>
      </c>
      <c r="G134" s="6">
        <f t="shared" si="12"/>
        <v>0.6</v>
      </c>
      <c r="H134" s="6">
        <f t="shared" si="12"/>
        <v>1</v>
      </c>
      <c r="I134" s="6">
        <f t="shared" si="12"/>
        <v>1</v>
      </c>
      <c r="J134" s="6">
        <f t="shared" si="12"/>
        <v>0.73333333333333328</v>
      </c>
      <c r="K134" s="6">
        <f>IF(OR(C134="-",G134="-"),"-",(G134-C134)/C134)</f>
        <v>-0.4</v>
      </c>
      <c r="L134" s="6">
        <f t="shared" ref="L134:N135" si="13">IF(OR(D134="-",H134="-"),"-",(H134-D134)/D134)</f>
        <v>0</v>
      </c>
      <c r="M134" s="6">
        <f t="shared" si="13"/>
        <v>0</v>
      </c>
      <c r="N134" s="6">
        <f t="shared" si="13"/>
        <v>-0.26666666666666672</v>
      </c>
    </row>
    <row r="135" spans="2:14" ht="15" thickBot="1" x14ac:dyDescent="0.25">
      <c r="B135" s="4" t="s">
        <v>37</v>
      </c>
      <c r="C135" s="6" t="str">
        <f>IF(C131=0,"-",C131/(C130+C131))</f>
        <v>-</v>
      </c>
      <c r="D135" s="6" t="str">
        <f t="shared" ref="D135:J135" si="14">IF(D131=0,"-",D131/(D130+D131))</f>
        <v>-</v>
      </c>
      <c r="E135" s="6" t="str">
        <f t="shared" si="14"/>
        <v>-</v>
      </c>
      <c r="F135" s="6" t="str">
        <f t="shared" si="14"/>
        <v>-</v>
      </c>
      <c r="G135" s="6" t="str">
        <f t="shared" si="14"/>
        <v>-</v>
      </c>
      <c r="H135" s="6" t="str">
        <f t="shared" si="14"/>
        <v>-</v>
      </c>
      <c r="I135" s="6" t="str">
        <f t="shared" si="14"/>
        <v>-</v>
      </c>
      <c r="J135" s="6" t="str">
        <f t="shared" si="14"/>
        <v>-</v>
      </c>
      <c r="K135" s="6" t="str">
        <f>IF(OR(C135="-",G135="-"),"-",(G135-C135)/C135)</f>
        <v>-</v>
      </c>
      <c r="L135" s="6" t="str">
        <f t="shared" si="13"/>
        <v>-</v>
      </c>
      <c r="M135" s="6" t="str">
        <f t="shared" si="13"/>
        <v>-</v>
      </c>
      <c r="N135" s="6" t="str">
        <f t="shared" si="13"/>
        <v>-</v>
      </c>
    </row>
    <row r="136" spans="2:14" x14ac:dyDescent="0.2">
      <c r="C136" s="13"/>
    </row>
    <row r="137" spans="2:14" x14ac:dyDescent="0.2">
      <c r="C137" s="13"/>
      <c r="M137" s="14"/>
    </row>
    <row r="138" spans="2:14" x14ac:dyDescent="0.2">
      <c r="C138" s="13"/>
    </row>
    <row r="141" spans="2:14" ht="29.25" customHeight="1" thickBot="1" x14ac:dyDescent="0.25">
      <c r="C141" s="27">
        <v>2024</v>
      </c>
      <c r="D141" s="28"/>
      <c r="E141" s="28"/>
      <c r="F141" s="29"/>
      <c r="G141" s="27">
        <v>2025</v>
      </c>
      <c r="H141" s="28"/>
      <c r="I141" s="28"/>
      <c r="J141" s="29"/>
      <c r="K141" s="30" t="s">
        <v>58</v>
      </c>
      <c r="L141" s="31"/>
      <c r="M141" s="31"/>
      <c r="N141" s="31"/>
    </row>
    <row r="142" spans="2:14" ht="57.75" customHeight="1" thickBot="1" x14ac:dyDescent="0.25">
      <c r="C142" s="12" t="s">
        <v>60</v>
      </c>
      <c r="D142" s="12" t="s">
        <v>70</v>
      </c>
      <c r="E142" s="12" t="s">
        <v>69</v>
      </c>
      <c r="F142" s="12" t="s">
        <v>62</v>
      </c>
      <c r="G142" s="12" t="s">
        <v>60</v>
      </c>
      <c r="H142" s="12" t="s">
        <v>70</v>
      </c>
      <c r="I142" s="12" t="s">
        <v>69</v>
      </c>
      <c r="J142" s="12" t="s">
        <v>62</v>
      </c>
      <c r="K142" s="12" t="s">
        <v>60</v>
      </c>
      <c r="L142" s="12" t="s">
        <v>70</v>
      </c>
      <c r="M142" s="12" t="s">
        <v>69</v>
      </c>
      <c r="N142" s="12" t="s">
        <v>62</v>
      </c>
    </row>
    <row r="143" spans="2:14" ht="15" thickBot="1" x14ac:dyDescent="0.25">
      <c r="B143" s="4" t="s">
        <v>71</v>
      </c>
      <c r="C143" s="10">
        <v>43</v>
      </c>
      <c r="D143" s="10">
        <v>0</v>
      </c>
      <c r="E143" s="10">
        <v>2</v>
      </c>
      <c r="F143" s="10">
        <v>45</v>
      </c>
      <c r="G143" s="10">
        <v>24</v>
      </c>
      <c r="H143" s="10">
        <v>0</v>
      </c>
      <c r="I143" s="10">
        <v>1</v>
      </c>
      <c r="J143" s="10">
        <v>25</v>
      </c>
      <c r="K143" s="6">
        <f>IF(C143=0,"-",(G143-C143)/C143)</f>
        <v>-0.44186046511627908</v>
      </c>
      <c r="L143" s="6" t="str">
        <f t="shared" ref="L143:N147" si="15">IF(D143=0,"-",(H143-D143)/D143)</f>
        <v>-</v>
      </c>
      <c r="M143" s="6">
        <f t="shared" si="15"/>
        <v>-0.5</v>
      </c>
      <c r="N143" s="6">
        <f t="shared" si="15"/>
        <v>-0.44444444444444442</v>
      </c>
    </row>
    <row r="144" spans="2:14" ht="15" thickBot="1" x14ac:dyDescent="0.25">
      <c r="B144" s="4" t="s">
        <v>72</v>
      </c>
      <c r="C144" s="10">
        <v>5</v>
      </c>
      <c r="D144" s="10">
        <v>0</v>
      </c>
      <c r="E144" s="10">
        <v>1</v>
      </c>
      <c r="F144" s="10">
        <v>6</v>
      </c>
      <c r="G144" s="10">
        <v>6</v>
      </c>
      <c r="H144" s="10">
        <v>0</v>
      </c>
      <c r="I144" s="10">
        <v>1</v>
      </c>
      <c r="J144" s="10">
        <v>7</v>
      </c>
      <c r="K144" s="6">
        <f t="shared" ref="K144:K147" si="16">IF(C144=0,"-",(G144-C144)/C144)</f>
        <v>0.2</v>
      </c>
      <c r="L144" s="6" t="str">
        <f t="shared" si="15"/>
        <v>-</v>
      </c>
      <c r="M144" s="6">
        <f t="shared" si="15"/>
        <v>0</v>
      </c>
      <c r="N144" s="6">
        <f t="shared" si="15"/>
        <v>0.16666666666666666</v>
      </c>
    </row>
    <row r="145" spans="2:14" ht="15" thickBot="1" x14ac:dyDescent="0.25">
      <c r="B145" s="4" t="s">
        <v>73</v>
      </c>
      <c r="C145" s="10">
        <v>117</v>
      </c>
      <c r="D145" s="10">
        <v>0</v>
      </c>
      <c r="E145" s="10">
        <v>17</v>
      </c>
      <c r="F145" s="10">
        <v>134</v>
      </c>
      <c r="G145" s="10">
        <v>126</v>
      </c>
      <c r="H145" s="10">
        <v>0</v>
      </c>
      <c r="I145" s="10">
        <v>12</v>
      </c>
      <c r="J145" s="10">
        <v>138</v>
      </c>
      <c r="K145" s="6">
        <f t="shared" si="16"/>
        <v>7.6923076923076927E-2</v>
      </c>
      <c r="L145" s="6" t="str">
        <f t="shared" si="15"/>
        <v>-</v>
      </c>
      <c r="M145" s="6">
        <f t="shared" si="15"/>
        <v>-0.29411764705882354</v>
      </c>
      <c r="N145" s="6">
        <f t="shared" si="15"/>
        <v>2.9850746268656716E-2</v>
      </c>
    </row>
    <row r="146" spans="2:14" ht="15" thickBot="1" x14ac:dyDescent="0.25">
      <c r="B146" s="4" t="s">
        <v>74</v>
      </c>
      <c r="C146" s="10">
        <v>22</v>
      </c>
      <c r="D146" s="10">
        <v>0</v>
      </c>
      <c r="E146" s="10">
        <v>5</v>
      </c>
      <c r="F146" s="10">
        <v>27</v>
      </c>
      <c r="G146" s="10">
        <v>33</v>
      </c>
      <c r="H146" s="10">
        <v>0</v>
      </c>
      <c r="I146" s="10">
        <v>2</v>
      </c>
      <c r="J146" s="10">
        <v>35</v>
      </c>
      <c r="K146" s="6">
        <f t="shared" si="16"/>
        <v>0.5</v>
      </c>
      <c r="L146" s="6" t="str">
        <f t="shared" si="15"/>
        <v>-</v>
      </c>
      <c r="M146" s="6">
        <f t="shared" si="15"/>
        <v>-0.6</v>
      </c>
      <c r="N146" s="6">
        <f t="shared" si="15"/>
        <v>0.29629629629629628</v>
      </c>
    </row>
    <row r="147" spans="2:14" ht="15" thickBot="1" x14ac:dyDescent="0.25">
      <c r="B147" s="4" t="s">
        <v>75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6" t="str">
        <f t="shared" si="16"/>
        <v>-</v>
      </c>
      <c r="L147" s="6" t="str">
        <f t="shared" si="15"/>
        <v>-</v>
      </c>
      <c r="M147" s="6" t="str">
        <f t="shared" si="15"/>
        <v>-</v>
      </c>
      <c r="N147" s="6" t="str">
        <f t="shared" si="15"/>
        <v>-</v>
      </c>
    </row>
    <row r="148" spans="2:14" ht="15" thickBot="1" x14ac:dyDescent="0.25">
      <c r="B148" s="7" t="s">
        <v>68</v>
      </c>
      <c r="C148" s="10">
        <v>187</v>
      </c>
      <c r="D148" s="10">
        <v>0</v>
      </c>
      <c r="E148" s="10">
        <v>25</v>
      </c>
      <c r="F148" s="10">
        <v>212</v>
      </c>
      <c r="G148" s="10">
        <v>189</v>
      </c>
      <c r="H148" s="10">
        <v>0</v>
      </c>
      <c r="I148" s="10">
        <v>16</v>
      </c>
      <c r="J148" s="10">
        <v>205</v>
      </c>
      <c r="K148" s="6">
        <f t="shared" ref="K148" si="17">IF(C148=0,"-",(G148-C148)/C148)</f>
        <v>1.06951871657754E-2</v>
      </c>
      <c r="L148" s="6" t="str">
        <f t="shared" ref="L148" si="18">IF(D148=0,"-",(H148-D148)/D148)</f>
        <v>-</v>
      </c>
      <c r="M148" s="6">
        <f t="shared" ref="M148" si="19">IF(E148=0,"-",(I148-E148)/E148)</f>
        <v>-0.36</v>
      </c>
      <c r="N148" s="6">
        <f t="shared" ref="N148" si="20">IF(F148=0,"-",(J148-F148)/F148)</f>
        <v>-3.3018867924528301E-2</v>
      </c>
    </row>
    <row r="149" spans="2:14" ht="29.25" thickBot="1" x14ac:dyDescent="0.25">
      <c r="B149" s="7" t="s">
        <v>76</v>
      </c>
      <c r="C149" s="6">
        <f t="shared" ref="C149:J150" si="21">IF(C143=0,"-",(C143/(C143+C145)))</f>
        <v>0.26874999999999999</v>
      </c>
      <c r="D149" s="6" t="str">
        <f t="shared" si="21"/>
        <v>-</v>
      </c>
      <c r="E149" s="6">
        <f t="shared" si="21"/>
        <v>0.10526315789473684</v>
      </c>
      <c r="F149" s="6">
        <f t="shared" si="21"/>
        <v>0.25139664804469275</v>
      </c>
      <c r="G149" s="6">
        <f t="shared" si="21"/>
        <v>0.16</v>
      </c>
      <c r="H149" s="6" t="str">
        <f t="shared" si="21"/>
        <v>-</v>
      </c>
      <c r="I149" s="6">
        <f t="shared" si="21"/>
        <v>7.6923076923076927E-2</v>
      </c>
      <c r="J149" s="6">
        <f t="shared" si="21"/>
        <v>0.15337423312883436</v>
      </c>
      <c r="K149" s="6">
        <f>IF(OR(C149="-",G149="-"),"-",(G149-C149)/C149)</f>
        <v>-0.40465116279069763</v>
      </c>
      <c r="L149" s="6" t="str">
        <f t="shared" ref="L149:N150" si="22">IF(OR(D149="-",H149="-"),"-",(H149-D149)/D149)</f>
        <v>-</v>
      </c>
      <c r="M149" s="6">
        <f t="shared" si="22"/>
        <v>-0.26923076923076916</v>
      </c>
      <c r="N149" s="6">
        <f t="shared" si="22"/>
        <v>-0.38991138377641449</v>
      </c>
    </row>
    <row r="150" spans="2:14" ht="29.25" thickBot="1" x14ac:dyDescent="0.25">
      <c r="B150" s="7" t="s">
        <v>77</v>
      </c>
      <c r="C150" s="6">
        <f t="shared" si="21"/>
        <v>0.18518518518518517</v>
      </c>
      <c r="D150" s="6" t="str">
        <f t="shared" si="21"/>
        <v>-</v>
      </c>
      <c r="E150" s="6">
        <f t="shared" si="21"/>
        <v>0.16666666666666666</v>
      </c>
      <c r="F150" s="6">
        <f t="shared" si="21"/>
        <v>0.18181818181818182</v>
      </c>
      <c r="G150" s="6">
        <f t="shared" si="21"/>
        <v>0.15384615384615385</v>
      </c>
      <c r="H150" s="6" t="str">
        <f t="shared" si="21"/>
        <v>-</v>
      </c>
      <c r="I150" s="6">
        <f t="shared" si="21"/>
        <v>0.33333333333333331</v>
      </c>
      <c r="J150" s="6">
        <f t="shared" si="21"/>
        <v>0.16666666666666666</v>
      </c>
      <c r="K150" s="6">
        <f>IF(OR(C150="-",G150="-"),"-",(G150-C150)/C150)</f>
        <v>-0.16923076923076913</v>
      </c>
      <c r="L150" s="6" t="str">
        <f t="shared" si="22"/>
        <v>-</v>
      </c>
      <c r="M150" s="6">
        <f t="shared" si="22"/>
        <v>1</v>
      </c>
      <c r="N150" s="6">
        <f t="shared" si="22"/>
        <v>-8.3333333333333412E-2</v>
      </c>
    </row>
    <row r="151" spans="2:14" ht="14.25" x14ac:dyDescent="0.2">
      <c r="B151" s="7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</row>
    <row r="154" spans="2:14" ht="14.25" x14ac:dyDescent="0.2">
      <c r="B154" s="7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</row>
    <row r="155" spans="2:14" ht="14.25" x14ac:dyDescent="0.2">
      <c r="B155" s="7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</row>
    <row r="156" spans="2:14" ht="29.25" customHeight="1" thickBot="1" x14ac:dyDescent="0.25">
      <c r="B156" s="7"/>
      <c r="C156" s="8">
        <v>2024</v>
      </c>
      <c r="D156" s="8">
        <v>2025</v>
      </c>
      <c r="E156" s="8" t="s">
        <v>99</v>
      </c>
    </row>
    <row r="157" spans="2:14" ht="15" thickBot="1" x14ac:dyDescent="0.25">
      <c r="B157" s="4" t="s">
        <v>94</v>
      </c>
      <c r="C157" s="19">
        <v>144</v>
      </c>
      <c r="D157" s="19">
        <v>154</v>
      </c>
      <c r="E157" s="18">
        <f>IF(C157=0,"-",(D157-C157)/C157)</f>
        <v>6.9444444444444448E-2</v>
      </c>
      <c r="F157" s="18"/>
      <c r="G157" s="18"/>
      <c r="H157" s="18"/>
      <c r="I157" s="18"/>
      <c r="J157" s="18"/>
      <c r="K157" s="18"/>
      <c r="L157" s="18"/>
      <c r="M157" s="18"/>
      <c r="N157" s="18"/>
    </row>
    <row r="158" spans="2:14" ht="15" thickBot="1" x14ac:dyDescent="0.25">
      <c r="B158" s="4" t="s">
        <v>95</v>
      </c>
      <c r="C158" s="19">
        <v>40</v>
      </c>
      <c r="D158" s="19">
        <v>30</v>
      </c>
      <c r="E158" s="18">
        <f t="shared" ref="E158:E159" si="23">IF(C158=0,"-",(D158-C158)/C158)</f>
        <v>-0.25</v>
      </c>
      <c r="F158" s="18"/>
      <c r="G158" s="18"/>
      <c r="H158" s="18"/>
      <c r="I158" s="18"/>
      <c r="J158" s="18"/>
      <c r="K158" s="18"/>
      <c r="L158" s="18"/>
      <c r="M158" s="18"/>
      <c r="N158" s="18"/>
    </row>
    <row r="159" spans="2:14" ht="15" thickBot="1" x14ac:dyDescent="0.25">
      <c r="B159" s="4" t="s">
        <v>96</v>
      </c>
      <c r="C159" s="19">
        <v>0</v>
      </c>
      <c r="D159" s="19">
        <v>2</v>
      </c>
      <c r="E159" s="18" t="str">
        <f t="shared" si="23"/>
        <v>-</v>
      </c>
      <c r="F159" s="18"/>
      <c r="G159" s="18"/>
      <c r="H159" s="18"/>
      <c r="I159" s="18"/>
      <c r="J159" s="18"/>
      <c r="K159" s="18"/>
      <c r="L159" s="18"/>
      <c r="M159" s="18"/>
      <c r="N159" s="18"/>
    </row>
    <row r="160" spans="2:14" ht="15" thickBot="1" x14ac:dyDescent="0.25">
      <c r="B160" s="4" t="s">
        <v>97</v>
      </c>
      <c r="C160" s="18">
        <f>IF(C157=0,"-",C157/(C157+C158+C159))</f>
        <v>0.78260869565217395</v>
      </c>
      <c r="D160" s="18">
        <f>IF(D157=0,"-",D157/(D157+D158+D159))</f>
        <v>0.82795698924731187</v>
      </c>
      <c r="E160" s="18">
        <f>IF(OR(C160="-",D160="-"),"-",(D160-C160)/C160)</f>
        <v>5.7945041816009568E-2</v>
      </c>
      <c r="F160" s="18"/>
      <c r="G160" s="18"/>
      <c r="H160" s="18"/>
      <c r="I160" s="18"/>
      <c r="J160" s="18"/>
      <c r="K160" s="18"/>
      <c r="L160" s="18"/>
      <c r="M160" s="18"/>
      <c r="N160" s="18"/>
    </row>
    <row r="161" spans="2:14" ht="14.25" x14ac:dyDescent="0.2">
      <c r="B161" s="7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</row>
    <row r="162" spans="2:14" ht="14.25" x14ac:dyDescent="0.2">
      <c r="B162" s="7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</row>
    <row r="163" spans="2:14" ht="14.25" x14ac:dyDescent="0.2">
      <c r="B163" s="7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</row>
    <row r="165" spans="2:14" ht="42.75" customHeight="1" thickBot="1" x14ac:dyDescent="0.25">
      <c r="C165" s="8">
        <v>2024</v>
      </c>
      <c r="D165" s="8">
        <v>2025</v>
      </c>
      <c r="E165" s="8" t="s">
        <v>99</v>
      </c>
    </row>
    <row r="166" spans="2:14" ht="20.100000000000001" customHeight="1" thickBot="1" x14ac:dyDescent="0.25">
      <c r="B166" s="4" t="s">
        <v>38</v>
      </c>
      <c r="C166" s="5">
        <v>12</v>
      </c>
      <c r="D166" s="5">
        <v>15</v>
      </c>
      <c r="E166" s="6">
        <f>IF(C166=0,"-",(D166-C166)/C166)</f>
        <v>0.25</v>
      </c>
    </row>
    <row r="167" spans="2:14" ht="20.100000000000001" customHeight="1" thickBot="1" x14ac:dyDescent="0.25">
      <c r="B167" s="4" t="s">
        <v>41</v>
      </c>
      <c r="C167" s="5">
        <v>10</v>
      </c>
      <c r="D167" s="5">
        <v>8</v>
      </c>
      <c r="E167" s="6">
        <f t="shared" ref="E167:E168" si="24">IF(C167=0,"-",(D167-C167)/C167)</f>
        <v>-0.2</v>
      </c>
    </row>
    <row r="168" spans="2:14" ht="20.100000000000001" customHeight="1" thickBot="1" x14ac:dyDescent="0.25">
      <c r="B168" s="4" t="s">
        <v>42</v>
      </c>
      <c r="C168" s="5">
        <v>2</v>
      </c>
      <c r="D168" s="5">
        <v>3</v>
      </c>
      <c r="E168" s="6">
        <f t="shared" si="24"/>
        <v>0.5</v>
      </c>
    </row>
    <row r="169" spans="2:14" ht="20.100000000000001" customHeight="1" thickBot="1" x14ac:dyDescent="0.25">
      <c r="B169" s="4" t="s">
        <v>98</v>
      </c>
      <c r="C169" s="6">
        <f>IF(C166=0,"-",(C167+C168)/C166)</f>
        <v>1</v>
      </c>
      <c r="D169" s="6">
        <f>IF(D166=0,"-",(D167+D168)/D166)</f>
        <v>0.73333333333333328</v>
      </c>
      <c r="E169" s="6">
        <f t="shared" ref="E169:E171" si="25">IF(OR(C169="-",D169="-"),"-",(D169-C169)/C169)</f>
        <v>-0.26666666666666672</v>
      </c>
    </row>
    <row r="170" spans="2:14" ht="20.100000000000001" customHeight="1" thickBot="1" x14ac:dyDescent="0.25">
      <c r="B170" s="4" t="s">
        <v>39</v>
      </c>
      <c r="C170" s="6">
        <v>1</v>
      </c>
      <c r="D170" s="6">
        <v>0.72727272727272729</v>
      </c>
      <c r="E170" s="6">
        <f t="shared" si="25"/>
        <v>-0.27272727272727271</v>
      </c>
    </row>
    <row r="171" spans="2:14" ht="20.100000000000001" customHeight="1" thickBot="1" x14ac:dyDescent="0.25">
      <c r="B171" s="4" t="s">
        <v>40</v>
      </c>
      <c r="C171" s="6">
        <v>1</v>
      </c>
      <c r="D171" s="6">
        <v>0.75</v>
      </c>
      <c r="E171" s="6">
        <f t="shared" si="25"/>
        <v>-0.25</v>
      </c>
    </row>
    <row r="172" spans="2:14" ht="20.100000000000001" customHeight="1" x14ac:dyDescent="0.2">
      <c r="B172" s="7"/>
      <c r="C172" s="18"/>
      <c r="D172" s="18"/>
      <c r="E172" s="18"/>
    </row>
    <row r="177" spans="2:8" ht="42.75" customHeight="1" thickBot="1" x14ac:dyDescent="0.25">
      <c r="C177" s="8">
        <v>2024</v>
      </c>
      <c r="D177" s="8">
        <v>2025</v>
      </c>
      <c r="E177" s="8" t="s">
        <v>99</v>
      </c>
    </row>
    <row r="178" spans="2:8" ht="15" thickBot="1" x14ac:dyDescent="0.25">
      <c r="B178" s="15" t="s">
        <v>81</v>
      </c>
      <c r="C178" s="5">
        <v>23</v>
      </c>
      <c r="D178" s="5">
        <v>16</v>
      </c>
      <c r="E178" s="6">
        <f>IF(C178=0,"-",(D178-C178)/C178)</f>
        <v>-0.30434782608695654</v>
      </c>
      <c r="H178" s="13"/>
    </row>
    <row r="179" spans="2:8" ht="15" thickBot="1" x14ac:dyDescent="0.25">
      <c r="B179" s="4" t="s">
        <v>43</v>
      </c>
      <c r="C179" s="5">
        <v>12</v>
      </c>
      <c r="D179" s="5">
        <v>11</v>
      </c>
      <c r="E179" s="6">
        <f t="shared" ref="E179:E185" si="26">IF(C179=0,"-",(D179-C179)/C179)</f>
        <v>-8.3333333333333329E-2</v>
      </c>
      <c r="H179" s="13"/>
    </row>
    <row r="180" spans="2:8" ht="15" thickBot="1" x14ac:dyDescent="0.25">
      <c r="B180" s="4" t="s">
        <v>47</v>
      </c>
      <c r="C180" s="5">
        <v>8</v>
      </c>
      <c r="D180" s="5">
        <v>4</v>
      </c>
      <c r="E180" s="6">
        <f t="shared" si="26"/>
        <v>-0.5</v>
      </c>
      <c r="H180" s="13"/>
    </row>
    <row r="181" spans="2:8" ht="15" thickBot="1" x14ac:dyDescent="0.25">
      <c r="B181" s="4" t="s">
        <v>78</v>
      </c>
      <c r="C181" s="5">
        <v>3</v>
      </c>
      <c r="D181" s="5">
        <v>1</v>
      </c>
      <c r="E181" s="6">
        <f t="shared" si="26"/>
        <v>-0.66666666666666663</v>
      </c>
      <c r="H181" s="13"/>
    </row>
    <row r="182" spans="2:8" ht="15" thickBot="1" x14ac:dyDescent="0.25">
      <c r="B182" s="15" t="s">
        <v>79</v>
      </c>
      <c r="C182" s="5">
        <v>177</v>
      </c>
      <c r="D182" s="5">
        <v>241</v>
      </c>
      <c r="E182" s="6">
        <f t="shared" si="26"/>
        <v>0.3615819209039548</v>
      </c>
      <c r="H182" s="13"/>
    </row>
    <row r="183" spans="2:8" ht="15" thickBot="1" x14ac:dyDescent="0.25">
      <c r="B183" s="4" t="s">
        <v>47</v>
      </c>
      <c r="C183" s="5">
        <v>153</v>
      </c>
      <c r="D183" s="5">
        <v>226</v>
      </c>
      <c r="E183" s="6">
        <f t="shared" si="26"/>
        <v>0.47712418300653597</v>
      </c>
      <c r="H183" s="13"/>
    </row>
    <row r="184" spans="2:8" ht="15" thickBot="1" x14ac:dyDescent="0.25">
      <c r="B184" s="4" t="s">
        <v>70</v>
      </c>
      <c r="C184" s="5">
        <v>0</v>
      </c>
      <c r="D184" s="5">
        <v>0</v>
      </c>
      <c r="E184" s="6" t="str">
        <f t="shared" si="26"/>
        <v>-</v>
      </c>
      <c r="H184" s="13"/>
    </row>
    <row r="185" spans="2:8" ht="15" thickBot="1" x14ac:dyDescent="0.25">
      <c r="B185" s="4" t="s">
        <v>80</v>
      </c>
      <c r="C185" s="5">
        <v>24</v>
      </c>
      <c r="D185" s="5">
        <v>15</v>
      </c>
      <c r="E185" s="6">
        <f t="shared" si="26"/>
        <v>-0.375</v>
      </c>
      <c r="H185" s="13"/>
    </row>
    <row r="196" spans="2:5" ht="42.75" customHeight="1" thickBot="1" x14ac:dyDescent="0.25">
      <c r="C196" s="8">
        <v>2024</v>
      </c>
      <c r="D196" s="8">
        <v>2025</v>
      </c>
      <c r="E196" s="8" t="s">
        <v>99</v>
      </c>
    </row>
    <row r="197" spans="2:5" ht="15" thickBot="1" x14ac:dyDescent="0.25">
      <c r="B197" s="4" t="s">
        <v>82</v>
      </c>
      <c r="C197" s="5">
        <v>15</v>
      </c>
      <c r="D197" s="5">
        <v>18</v>
      </c>
      <c r="E197" s="6">
        <f t="shared" ref="E197:E200" si="27">IF(C197=0,"-",(D197-C197)/C197)</f>
        <v>0.2</v>
      </c>
    </row>
    <row r="198" spans="2:5" ht="15" thickBot="1" x14ac:dyDescent="0.25">
      <c r="B198" s="4" t="s">
        <v>83</v>
      </c>
      <c r="C198" s="5">
        <v>1</v>
      </c>
      <c r="D198" s="5">
        <v>3</v>
      </c>
      <c r="E198" s="6">
        <f t="shared" si="27"/>
        <v>2</v>
      </c>
    </row>
    <row r="199" spans="2:5" ht="15" thickBot="1" x14ac:dyDescent="0.25">
      <c r="B199" s="4" t="s">
        <v>84</v>
      </c>
      <c r="C199" s="5">
        <v>16</v>
      </c>
      <c r="D199" s="5">
        <v>21</v>
      </c>
      <c r="E199" s="6">
        <f t="shared" si="27"/>
        <v>0.3125</v>
      </c>
    </row>
    <row r="200" spans="2:5" ht="15" thickBot="1" x14ac:dyDescent="0.25">
      <c r="B200" s="4" t="s">
        <v>85</v>
      </c>
      <c r="C200" s="5">
        <v>7</v>
      </c>
      <c r="D200" s="5">
        <v>12</v>
      </c>
      <c r="E200" s="6">
        <f t="shared" si="27"/>
        <v>0.7142857142857143</v>
      </c>
    </row>
    <row r="201" spans="2:5" ht="14.25" x14ac:dyDescent="0.2">
      <c r="B201" s="7"/>
      <c r="C201" s="19"/>
      <c r="D201" s="19"/>
      <c r="E201" s="18"/>
    </row>
    <row r="206" spans="2:5" ht="42.75" customHeight="1" thickBot="1" x14ac:dyDescent="0.25">
      <c r="C206" s="8">
        <v>2024</v>
      </c>
      <c r="D206" s="8">
        <v>2025</v>
      </c>
      <c r="E206" s="8" t="s">
        <v>99</v>
      </c>
    </row>
    <row r="207" spans="2:5" ht="20.100000000000001" customHeight="1" thickBot="1" x14ac:dyDescent="0.25">
      <c r="B207" s="16" t="s">
        <v>88</v>
      </c>
      <c r="C207" s="5"/>
      <c r="D207" s="5"/>
      <c r="E207" s="6" t="str">
        <f t="shared" ref="E207:E210" si="28">IF(C207=0,"-",(D207-C207)/C207)</f>
        <v>-</v>
      </c>
    </row>
    <row r="208" spans="2:5" ht="20.100000000000001" customHeight="1" thickBot="1" x14ac:dyDescent="0.25">
      <c r="B208" s="17" t="s">
        <v>89</v>
      </c>
      <c r="C208" s="5">
        <v>15</v>
      </c>
      <c r="D208" s="5">
        <v>17</v>
      </c>
      <c r="E208" s="6">
        <f t="shared" si="28"/>
        <v>0.13333333333333333</v>
      </c>
    </row>
    <row r="209" spans="2:5" ht="20.100000000000001" customHeight="1" thickBot="1" x14ac:dyDescent="0.25">
      <c r="B209" s="17" t="s">
        <v>86</v>
      </c>
      <c r="C209" s="5">
        <v>12</v>
      </c>
      <c r="D209" s="5">
        <v>14</v>
      </c>
      <c r="E209" s="6">
        <f t="shared" si="28"/>
        <v>0.16666666666666666</v>
      </c>
    </row>
    <row r="210" spans="2:5" ht="20.100000000000001" customHeight="1" thickBot="1" x14ac:dyDescent="0.25">
      <c r="B210" s="17" t="s">
        <v>87</v>
      </c>
      <c r="C210" s="5">
        <v>3</v>
      </c>
      <c r="D210" s="5">
        <v>3</v>
      </c>
      <c r="E210" s="6">
        <f t="shared" si="28"/>
        <v>0</v>
      </c>
    </row>
    <row r="211" spans="2:5" ht="20.100000000000001" customHeight="1" thickBot="1" x14ac:dyDescent="0.25">
      <c r="B211" s="17" t="s">
        <v>90</v>
      </c>
      <c r="C211" s="5"/>
      <c r="D211" s="5"/>
      <c r="E211" s="6"/>
    </row>
    <row r="212" spans="2:5" ht="20.100000000000001" customHeight="1" thickBot="1" x14ac:dyDescent="0.25">
      <c r="B212" s="17" t="s">
        <v>89</v>
      </c>
      <c r="C212" s="5">
        <v>1</v>
      </c>
      <c r="D212" s="5">
        <v>3</v>
      </c>
      <c r="E212" s="6">
        <f>IF(C212=0,"-",(D212-C212)/C212)</f>
        <v>2</v>
      </c>
    </row>
    <row r="213" spans="2:5" ht="15" thickBot="1" x14ac:dyDescent="0.25">
      <c r="B213" s="17" t="s">
        <v>86</v>
      </c>
      <c r="C213" s="5">
        <v>1</v>
      </c>
      <c r="D213" s="5">
        <v>3</v>
      </c>
      <c r="E213" s="6">
        <f t="shared" ref="E213:E214" si="29">IF(C213=0,"-",(D213-C213)/C213)</f>
        <v>2</v>
      </c>
    </row>
    <row r="214" spans="2:5" ht="15" thickBot="1" x14ac:dyDescent="0.25">
      <c r="B214" s="17" t="s">
        <v>87</v>
      </c>
      <c r="C214" s="5">
        <v>0</v>
      </c>
      <c r="D214" s="5">
        <v>0</v>
      </c>
      <c r="E214" s="6" t="str">
        <f t="shared" si="29"/>
        <v>-</v>
      </c>
    </row>
    <row r="215" spans="2:5" ht="14.25" x14ac:dyDescent="0.2">
      <c r="B215" s="21"/>
      <c r="C215" s="19"/>
      <c r="D215" s="19"/>
      <c r="E215" s="18"/>
    </row>
    <row r="220" spans="2:5" ht="42.75" customHeight="1" thickBot="1" x14ac:dyDescent="0.25">
      <c r="C220" s="8">
        <v>2024</v>
      </c>
      <c r="D220" s="8">
        <v>2025</v>
      </c>
      <c r="E220" s="8" t="s">
        <v>99</v>
      </c>
    </row>
    <row r="221" spans="2:5" ht="15" thickBot="1" x14ac:dyDescent="0.25">
      <c r="B221" s="16" t="s">
        <v>91</v>
      </c>
      <c r="C221" s="5">
        <v>21</v>
      </c>
      <c r="D221" s="5">
        <v>38</v>
      </c>
      <c r="E221" s="6">
        <f t="shared" ref="E221:E223" si="30">IF(C221=0,"-",(D221-C221)/C221)</f>
        <v>0.80952380952380953</v>
      </c>
    </row>
    <row r="222" spans="2:5" ht="15" thickBot="1" x14ac:dyDescent="0.25">
      <c r="B222" s="16" t="s">
        <v>92</v>
      </c>
      <c r="C222" s="5">
        <v>22</v>
      </c>
      <c r="D222" s="5">
        <v>25</v>
      </c>
      <c r="E222" s="6">
        <f t="shared" si="30"/>
        <v>0.13636363636363635</v>
      </c>
    </row>
    <row r="223" spans="2:5" ht="15" thickBot="1" x14ac:dyDescent="0.25">
      <c r="B223" s="16" t="s">
        <v>93</v>
      </c>
      <c r="C223" s="5">
        <v>11</v>
      </c>
      <c r="D223" s="5">
        <v>23</v>
      </c>
      <c r="E223" s="6">
        <f t="shared" si="30"/>
        <v>1.0909090909090908</v>
      </c>
    </row>
    <row r="224" spans="2:5" ht="15" thickBot="1" x14ac:dyDescent="0.25">
      <c r="C224" s="5"/>
      <c r="D224" s="5"/>
      <c r="E224" s="6"/>
    </row>
    <row r="225" spans="3:5" ht="15" thickBot="1" x14ac:dyDescent="0.25">
      <c r="C225" s="5"/>
      <c r="D225" s="5"/>
      <c r="E225" s="6"/>
    </row>
    <row r="226" spans="3:5" ht="15" thickBot="1" x14ac:dyDescent="0.25">
      <c r="C226" s="5"/>
      <c r="D226" s="5"/>
      <c r="E226" s="6"/>
    </row>
    <row r="227" spans="3:5" ht="15" thickBot="1" x14ac:dyDescent="0.25">
      <c r="C227" s="5"/>
      <c r="D227" s="5"/>
      <c r="E227" s="6"/>
    </row>
    <row r="228" spans="3:5" ht="15" thickBot="1" x14ac:dyDescent="0.25">
      <c r="C228" s="5"/>
      <c r="D228" s="5"/>
      <c r="E228" s="6"/>
    </row>
  </sheetData>
  <mergeCells count="6">
    <mergeCell ref="C126:F126"/>
    <mergeCell ref="G126:J126"/>
    <mergeCell ref="K126:N126"/>
    <mergeCell ref="C141:F141"/>
    <mergeCell ref="G141:J141"/>
    <mergeCell ref="K141:N141"/>
  </mergeCells>
  <pageMargins left="0.70866141732283472" right="0.70866141732283472" top="0.74803149606299213" bottom="0.74803149606299213" header="0.31496062992125984" footer="0.31496062992125984"/>
  <pageSetup paperSize="9" scale="35" fitToWidth="2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228"/>
  <sheetViews>
    <sheetView workbookViewId="0"/>
  </sheetViews>
  <sheetFormatPr baseColWidth="10" defaultRowHeight="12.75" x14ac:dyDescent="0.2"/>
  <cols>
    <col min="2" max="2" width="56.875" bestFit="1" customWidth="1"/>
    <col min="3" max="4" width="12.5" customWidth="1"/>
    <col min="5" max="5" width="12.75" customWidth="1"/>
    <col min="6" max="6" width="8.75" bestFit="1" customWidth="1"/>
    <col min="7" max="7" width="11.625" customWidth="1"/>
    <col min="8" max="8" width="12.125" customWidth="1"/>
    <col min="9" max="9" width="12.75" customWidth="1"/>
    <col min="10" max="10" width="8.75" bestFit="1" customWidth="1"/>
    <col min="11" max="11" width="11.625" bestFit="1" customWidth="1"/>
    <col min="12" max="12" width="12" bestFit="1" customWidth="1"/>
    <col min="13" max="13" width="12.75" customWidth="1"/>
    <col min="14" max="14" width="9.625" bestFit="1" customWidth="1"/>
  </cols>
  <sheetData>
    <row r="1" spans="1:5" ht="15" thickBot="1" x14ac:dyDescent="0.25">
      <c r="A1" s="5"/>
      <c r="B1" s="5"/>
    </row>
    <row r="2" spans="1:5" ht="15" thickBot="1" x14ac:dyDescent="0.25">
      <c r="A2" s="5"/>
      <c r="B2" s="5"/>
    </row>
    <row r="3" spans="1:5" ht="15" thickBot="1" x14ac:dyDescent="0.25">
      <c r="A3" s="5"/>
      <c r="B3" s="5"/>
    </row>
    <row r="11" spans="1:5" ht="27" customHeight="1" x14ac:dyDescent="0.2">
      <c r="B11" s="20" t="str">
        <f>Portada!B9</f>
        <v>Año 2025</v>
      </c>
    </row>
    <row r="13" spans="1:5" ht="42.75" customHeight="1" thickBot="1" x14ac:dyDescent="0.25">
      <c r="C13" s="8">
        <v>2024</v>
      </c>
      <c r="D13" s="8">
        <v>2025</v>
      </c>
      <c r="E13" s="8" t="s">
        <v>99</v>
      </c>
    </row>
    <row r="14" spans="1:5" ht="20.100000000000001" customHeight="1" thickBot="1" x14ac:dyDescent="0.25">
      <c r="B14" s="4" t="s">
        <v>22</v>
      </c>
      <c r="C14" s="5">
        <v>6795</v>
      </c>
      <c r="D14" s="5">
        <v>7446</v>
      </c>
      <c r="E14" s="6">
        <f>IF(C14&gt;0,(D14-C14)/C14)</f>
        <v>9.5805739514348787E-2</v>
      </c>
    </row>
    <row r="15" spans="1:5" ht="20.100000000000001" customHeight="1" thickBot="1" x14ac:dyDescent="0.25">
      <c r="B15" s="4" t="s">
        <v>17</v>
      </c>
      <c r="C15" s="5">
        <v>6377</v>
      </c>
      <c r="D15" s="5">
        <v>6489</v>
      </c>
      <c r="E15" s="6">
        <f t="shared" ref="E15:E25" si="0">IF(C15&gt;0,(D15-C15)/C15)</f>
        <v>1.756311745334797E-2</v>
      </c>
    </row>
    <row r="16" spans="1:5" ht="20.100000000000001" customHeight="1" thickBot="1" x14ac:dyDescent="0.25">
      <c r="B16" s="4" t="s">
        <v>18</v>
      </c>
      <c r="C16" s="5">
        <v>4077</v>
      </c>
      <c r="D16" s="5">
        <v>4012</v>
      </c>
      <c r="E16" s="6">
        <f t="shared" si="0"/>
        <v>-1.5943095413294087E-2</v>
      </c>
    </row>
    <row r="17" spans="2:5" ht="20.100000000000001" customHeight="1" thickBot="1" x14ac:dyDescent="0.25">
      <c r="B17" s="4" t="s">
        <v>19</v>
      </c>
      <c r="C17" s="5">
        <v>2300</v>
      </c>
      <c r="D17" s="5">
        <v>2477</v>
      </c>
      <c r="E17" s="6">
        <f t="shared" si="0"/>
        <v>7.6956521739130437E-2</v>
      </c>
    </row>
    <row r="18" spans="2:5" ht="20.100000000000001" customHeight="1" thickBot="1" x14ac:dyDescent="0.25">
      <c r="B18" s="4" t="s">
        <v>100</v>
      </c>
      <c r="C18" s="5">
        <v>22</v>
      </c>
      <c r="D18" s="5">
        <v>20</v>
      </c>
      <c r="E18" s="6">
        <f>IF(C18=0,"-",(D18-C18)/C18)</f>
        <v>-9.0909090909090912E-2</v>
      </c>
    </row>
    <row r="19" spans="2:5" ht="20.100000000000001" customHeight="1" thickBot="1" x14ac:dyDescent="0.25">
      <c r="B19" s="4" t="s">
        <v>101</v>
      </c>
      <c r="C19" s="5">
        <v>8</v>
      </c>
      <c r="D19" s="5">
        <v>15</v>
      </c>
      <c r="E19" s="6">
        <f>IF(C19=0,"-",(D19-C19)/C19)</f>
        <v>0.875</v>
      </c>
    </row>
    <row r="20" spans="2:5" ht="20.100000000000001" customHeight="1" thickBot="1" x14ac:dyDescent="0.25">
      <c r="B20" s="4" t="s">
        <v>20</v>
      </c>
      <c r="C20" s="6">
        <f>C17/C15</f>
        <v>0.36067116198839577</v>
      </c>
      <c r="D20" s="6">
        <f>D17/D15</f>
        <v>0.3817229157034982</v>
      </c>
      <c r="E20" s="6">
        <f t="shared" si="0"/>
        <v>5.8368275409220953E-2</v>
      </c>
    </row>
    <row r="21" spans="2:5" ht="30" customHeight="1" thickBot="1" x14ac:dyDescent="0.25">
      <c r="B21" s="4" t="s">
        <v>23</v>
      </c>
      <c r="C21" s="5">
        <v>421</v>
      </c>
      <c r="D21" s="5">
        <v>870</v>
      </c>
      <c r="E21" s="6">
        <f t="shared" si="0"/>
        <v>1.0665083135391924</v>
      </c>
    </row>
    <row r="22" spans="2:5" ht="20.100000000000001" customHeight="1" thickBot="1" x14ac:dyDescent="0.25">
      <c r="B22" s="4" t="s">
        <v>24</v>
      </c>
      <c r="C22" s="5">
        <v>263</v>
      </c>
      <c r="D22" s="5">
        <v>528</v>
      </c>
      <c r="E22" s="6">
        <f t="shared" si="0"/>
        <v>1.0076045627376427</v>
      </c>
    </row>
    <row r="23" spans="2:5" ht="20.100000000000001" customHeight="1" thickBot="1" x14ac:dyDescent="0.25">
      <c r="B23" s="4" t="s">
        <v>25</v>
      </c>
      <c r="C23" s="5">
        <v>158</v>
      </c>
      <c r="D23" s="5">
        <v>342</v>
      </c>
      <c r="E23" s="6">
        <f t="shared" si="0"/>
        <v>1.1645569620253164</v>
      </c>
    </row>
    <row r="24" spans="2:5" ht="20.100000000000001" customHeight="1" thickBot="1" x14ac:dyDescent="0.25">
      <c r="B24" s="4" t="s">
        <v>21</v>
      </c>
      <c r="C24" s="6">
        <f>C23/C21</f>
        <v>0.37529691211401423</v>
      </c>
      <c r="D24" s="6">
        <f t="shared" ref="D24" si="1">D23/D21</f>
        <v>0.39310344827586208</v>
      </c>
      <c r="E24" s="6">
        <f t="shared" si="0"/>
        <v>4.7446529899607258E-2</v>
      </c>
    </row>
    <row r="25" spans="2:5" ht="20.100000000000001" customHeight="1" thickBot="1" x14ac:dyDescent="0.25">
      <c r="B25" s="7" t="s">
        <v>26</v>
      </c>
      <c r="C25" s="6">
        <v>0.60779062342143142</v>
      </c>
      <c r="D25" s="6">
        <v>0.6128184738940653</v>
      </c>
      <c r="E25" s="6">
        <f t="shared" si="0"/>
        <v>8.2723396493526568E-3</v>
      </c>
    </row>
    <row r="33" spans="2:5" ht="42.75" customHeight="1" thickBot="1" x14ac:dyDescent="0.25">
      <c r="C33" s="8">
        <v>2024</v>
      </c>
      <c r="D33" s="8">
        <v>2025</v>
      </c>
      <c r="E33" s="8" t="s">
        <v>99</v>
      </c>
    </row>
    <row r="34" spans="2:5" ht="20.100000000000001" customHeight="1" thickBot="1" x14ac:dyDescent="0.25">
      <c r="B34" s="4" t="s">
        <v>27</v>
      </c>
      <c r="C34" s="5">
        <v>1865</v>
      </c>
      <c r="D34" s="5">
        <v>1856</v>
      </c>
      <c r="E34" s="6">
        <f>IF(C34&gt;0,(D34-C34)/C34,"-")</f>
        <v>-4.8257372654155499E-3</v>
      </c>
    </row>
    <row r="35" spans="2:5" ht="20.100000000000001" customHeight="1" thickBot="1" x14ac:dyDescent="0.25">
      <c r="B35" s="4" t="s">
        <v>29</v>
      </c>
      <c r="C35" s="5">
        <v>3</v>
      </c>
      <c r="D35" s="5">
        <v>4</v>
      </c>
      <c r="E35" s="6">
        <f t="shared" ref="E35:E37" si="2">IF(C35&gt;0,(D35-C35)/C35,"-")</f>
        <v>0.33333333333333331</v>
      </c>
    </row>
    <row r="36" spans="2:5" ht="20.100000000000001" customHeight="1" thickBot="1" x14ac:dyDescent="0.25">
      <c r="B36" s="4" t="s">
        <v>28</v>
      </c>
      <c r="C36" s="5">
        <v>1274</v>
      </c>
      <c r="D36" s="5">
        <v>1332</v>
      </c>
      <c r="E36" s="6">
        <f t="shared" si="2"/>
        <v>4.5525902668759811E-2</v>
      </c>
    </row>
    <row r="37" spans="2:5" ht="20.100000000000001" customHeight="1" thickBot="1" x14ac:dyDescent="0.25">
      <c r="B37" s="4" t="s">
        <v>30</v>
      </c>
      <c r="C37" s="5">
        <v>588</v>
      </c>
      <c r="D37" s="5">
        <v>520</v>
      </c>
      <c r="E37" s="6">
        <f t="shared" si="2"/>
        <v>-0.11564625850340136</v>
      </c>
    </row>
    <row r="43" spans="2:5" ht="42.75" customHeight="1" thickBot="1" x14ac:dyDescent="0.25">
      <c r="C43" s="8">
        <v>2024</v>
      </c>
      <c r="D43" s="8">
        <v>2025</v>
      </c>
      <c r="E43" s="8" t="s">
        <v>99</v>
      </c>
    </row>
    <row r="44" spans="2:5" ht="20.100000000000001" customHeight="1" thickBot="1" x14ac:dyDescent="0.25">
      <c r="B44" s="4" t="s">
        <v>33</v>
      </c>
      <c r="C44" s="5">
        <v>1039</v>
      </c>
      <c r="D44" s="5">
        <v>1046</v>
      </c>
      <c r="E44" s="6">
        <f>IF(C44&gt;0,(D44-C44)/C44,"-")</f>
        <v>6.7372473532242537E-3</v>
      </c>
    </row>
    <row r="45" spans="2:5" ht="20.100000000000001" customHeight="1" thickBot="1" x14ac:dyDescent="0.25">
      <c r="B45" s="4" t="s">
        <v>34</v>
      </c>
      <c r="C45" s="5">
        <v>120</v>
      </c>
      <c r="D45" s="5">
        <v>91</v>
      </c>
      <c r="E45" s="6">
        <f t="shared" ref="E45:E51" si="3">IF(C45&gt;0,(D45-C45)/C45,"-")</f>
        <v>-0.24166666666666667</v>
      </c>
    </row>
    <row r="46" spans="2:5" ht="20.100000000000001" customHeight="1" thickBot="1" x14ac:dyDescent="0.25">
      <c r="B46" s="4" t="s">
        <v>31</v>
      </c>
      <c r="C46" s="5">
        <v>102</v>
      </c>
      <c r="D46" s="5">
        <v>50</v>
      </c>
      <c r="E46" s="6">
        <f t="shared" si="3"/>
        <v>-0.50980392156862742</v>
      </c>
    </row>
    <row r="47" spans="2:5" ht="20.100000000000001" customHeight="1" thickBot="1" x14ac:dyDescent="0.25">
      <c r="B47" s="4" t="s">
        <v>32</v>
      </c>
      <c r="C47" s="5">
        <v>2550</v>
      </c>
      <c r="D47" s="5">
        <v>3028</v>
      </c>
      <c r="E47" s="6">
        <f t="shared" si="3"/>
        <v>0.18745098039215685</v>
      </c>
    </row>
    <row r="48" spans="2:5" ht="20.100000000000001" customHeight="1" thickBot="1" x14ac:dyDescent="0.25">
      <c r="B48" s="4" t="s">
        <v>35</v>
      </c>
      <c r="C48" s="5">
        <v>1329</v>
      </c>
      <c r="D48" s="5">
        <v>1432</v>
      </c>
      <c r="E48" s="6">
        <f t="shared" si="3"/>
        <v>7.7501881113619261E-2</v>
      </c>
    </row>
    <row r="49" spans="2:5" ht="20.100000000000001" customHeight="1" thickBot="1" x14ac:dyDescent="0.25">
      <c r="B49" s="4" t="s">
        <v>67</v>
      </c>
      <c r="C49" s="5">
        <v>778</v>
      </c>
      <c r="D49" s="5">
        <v>772</v>
      </c>
      <c r="E49" s="6">
        <f t="shared" si="3"/>
        <v>-7.7120822622107968E-3</v>
      </c>
    </row>
    <row r="50" spans="2:5" ht="20.100000000000001" customHeight="1" collapsed="1" thickBot="1" x14ac:dyDescent="0.25">
      <c r="B50" s="4" t="s">
        <v>36</v>
      </c>
      <c r="C50" s="6">
        <f>C44/(C44+C45)</f>
        <v>0.89646246764452109</v>
      </c>
      <c r="D50" s="6">
        <f>D44/(D44+D45)</f>
        <v>0.91996481970096744</v>
      </c>
      <c r="E50" s="6">
        <f t="shared" si="3"/>
        <v>2.6216771928220715E-2</v>
      </c>
    </row>
    <row r="51" spans="2:5" ht="20.100000000000001" customHeight="1" thickBot="1" x14ac:dyDescent="0.25">
      <c r="B51" s="4" t="s">
        <v>37</v>
      </c>
      <c r="C51" s="6">
        <f>C47/(C46+C47)</f>
        <v>0.96153846153846156</v>
      </c>
      <c r="D51" s="6">
        <f t="shared" ref="D51" si="4">D47/(D46+D47)</f>
        <v>0.98375568551007142</v>
      </c>
      <c r="E51" s="6">
        <f t="shared" si="3"/>
        <v>2.3105912930474249E-2</v>
      </c>
    </row>
    <row r="57" spans="2:5" ht="42.75" customHeight="1" thickBot="1" x14ac:dyDescent="0.25">
      <c r="C57" s="8">
        <v>2024</v>
      </c>
      <c r="D57" s="8">
        <v>2025</v>
      </c>
      <c r="E57" s="8" t="s">
        <v>99</v>
      </c>
    </row>
    <row r="58" spans="2:5" ht="20.100000000000001" customHeight="1" thickBot="1" x14ac:dyDescent="0.25">
      <c r="B58" s="4" t="s">
        <v>38</v>
      </c>
      <c r="C58" s="5">
        <v>1160</v>
      </c>
      <c r="D58" s="5">
        <v>1139</v>
      </c>
      <c r="E58" s="6">
        <f>IF(C58&gt;0,(D58-C58)/C58,"-")</f>
        <v>-1.810344827586207E-2</v>
      </c>
    </row>
    <row r="59" spans="2:5" ht="20.100000000000001" customHeight="1" thickBot="1" x14ac:dyDescent="0.25">
      <c r="B59" s="4" t="s">
        <v>41</v>
      </c>
      <c r="C59" s="5">
        <v>674</v>
      </c>
      <c r="D59" s="5">
        <v>695</v>
      </c>
      <c r="E59" s="6">
        <f t="shared" ref="E59:E63" si="5">IF(C59&gt;0,(D59-C59)/C59,"-")</f>
        <v>3.1157270029673591E-2</v>
      </c>
    </row>
    <row r="60" spans="2:5" ht="20.100000000000001" customHeight="1" thickBot="1" x14ac:dyDescent="0.25">
      <c r="B60" s="4" t="s">
        <v>42</v>
      </c>
      <c r="C60" s="5">
        <v>366</v>
      </c>
      <c r="D60" s="5">
        <v>353</v>
      </c>
      <c r="E60" s="6">
        <f t="shared" si="5"/>
        <v>-3.5519125683060107E-2</v>
      </c>
    </row>
    <row r="61" spans="2:5" ht="20.100000000000001" customHeight="1" collapsed="1" thickBot="1" x14ac:dyDescent="0.25">
      <c r="B61" s="4" t="s">
        <v>98</v>
      </c>
      <c r="C61" s="6">
        <f>(C59+C60)/C58</f>
        <v>0.89655172413793105</v>
      </c>
      <c r="D61" s="6">
        <f>(D59+D60)/D58</f>
        <v>0.9201053555750659</v>
      </c>
      <c r="E61" s="6">
        <f t="shared" si="5"/>
        <v>2.6271358141419638E-2</v>
      </c>
    </row>
    <row r="62" spans="2:5" ht="20.100000000000001" customHeight="1" thickBot="1" x14ac:dyDescent="0.25">
      <c r="B62" s="4" t="s">
        <v>39</v>
      </c>
      <c r="C62" s="6">
        <v>0.87305699481865284</v>
      </c>
      <c r="D62" s="6">
        <v>0.91327201051248352</v>
      </c>
      <c r="E62" s="6">
        <f t="shared" si="5"/>
        <v>4.6062302842191816E-2</v>
      </c>
    </row>
    <row r="63" spans="2:5" ht="20.100000000000001" customHeight="1" thickBot="1" x14ac:dyDescent="0.25">
      <c r="B63" s="4" t="s">
        <v>40</v>
      </c>
      <c r="C63" s="6">
        <v>0.94329896907216493</v>
      </c>
      <c r="D63" s="6">
        <v>0.93386243386243384</v>
      </c>
      <c r="E63" s="6">
        <f t="shared" si="5"/>
        <v>-1.0003758637638423E-2</v>
      </c>
    </row>
    <row r="64" spans="2:5" ht="15" thickBot="1" x14ac:dyDescent="0.25">
      <c r="E64" s="6"/>
    </row>
    <row r="69" spans="2:5" ht="42.75" customHeight="1" thickBot="1" x14ac:dyDescent="0.25">
      <c r="C69" s="8">
        <v>2024</v>
      </c>
      <c r="D69" s="8">
        <v>2025</v>
      </c>
      <c r="E69" s="8" t="s">
        <v>99</v>
      </c>
    </row>
    <row r="70" spans="2:5" ht="20.100000000000001" customHeight="1" thickBot="1" x14ac:dyDescent="0.25">
      <c r="B70" s="4" t="s">
        <v>44</v>
      </c>
      <c r="C70" s="5">
        <v>8024</v>
      </c>
      <c r="D70" s="5">
        <v>8432</v>
      </c>
      <c r="E70" s="6">
        <f>IF(C70&gt;0,(D70-C70)/C70,"-")</f>
        <v>5.0847457627118647E-2</v>
      </c>
    </row>
    <row r="71" spans="2:5" ht="20.100000000000001" customHeight="1" thickBot="1" x14ac:dyDescent="0.25">
      <c r="B71" s="4" t="s">
        <v>45</v>
      </c>
      <c r="C71" s="5">
        <v>2888</v>
      </c>
      <c r="D71" s="5">
        <v>2866</v>
      </c>
      <c r="E71" s="6">
        <f t="shared" ref="E71:E77" si="6">IF(C71&gt;0,(D71-C71)/C71,"-")</f>
        <v>-7.6177285318559558E-3</v>
      </c>
    </row>
    <row r="72" spans="2:5" ht="20.100000000000001" customHeight="1" thickBot="1" x14ac:dyDescent="0.25">
      <c r="B72" s="4" t="s">
        <v>43</v>
      </c>
      <c r="C72" s="5">
        <v>9</v>
      </c>
      <c r="D72" s="5">
        <v>26</v>
      </c>
      <c r="E72" s="6">
        <f t="shared" si="6"/>
        <v>1.8888888888888888</v>
      </c>
    </row>
    <row r="73" spans="2:5" ht="20.100000000000001" customHeight="1" thickBot="1" x14ac:dyDescent="0.25">
      <c r="B73" s="4" t="s">
        <v>46</v>
      </c>
      <c r="C73" s="5">
        <v>3259</v>
      </c>
      <c r="D73" s="5">
        <v>3802</v>
      </c>
      <c r="E73" s="6">
        <f t="shared" si="6"/>
        <v>0.16661552623504142</v>
      </c>
    </row>
    <row r="74" spans="2:5" ht="20.100000000000001" customHeight="1" thickBot="1" x14ac:dyDescent="0.25">
      <c r="B74" s="4" t="s">
        <v>47</v>
      </c>
      <c r="C74" s="5">
        <v>1551</v>
      </c>
      <c r="D74" s="5">
        <v>1453</v>
      </c>
      <c r="E74" s="6">
        <f t="shared" si="6"/>
        <v>-6.3185041908446163E-2</v>
      </c>
    </row>
    <row r="75" spans="2:5" ht="20.100000000000001" customHeight="1" thickBot="1" x14ac:dyDescent="0.25">
      <c r="B75" s="4" t="s">
        <v>48</v>
      </c>
      <c r="C75" s="5">
        <v>311</v>
      </c>
      <c r="D75" s="5">
        <v>280</v>
      </c>
      <c r="E75" s="6">
        <f t="shared" si="6"/>
        <v>-9.9678456591639875E-2</v>
      </c>
    </row>
    <row r="76" spans="2:5" ht="20.100000000000001" customHeight="1" thickBot="1" x14ac:dyDescent="0.25">
      <c r="B76" s="4" t="s">
        <v>49</v>
      </c>
      <c r="C76" s="5">
        <v>0</v>
      </c>
      <c r="D76" s="5">
        <v>0</v>
      </c>
      <c r="E76" s="6" t="str">
        <f t="shared" si="6"/>
        <v>-</v>
      </c>
    </row>
    <row r="77" spans="2:5" ht="20.100000000000001" customHeight="1" thickBot="1" x14ac:dyDescent="0.25">
      <c r="B77" s="4" t="s">
        <v>50</v>
      </c>
      <c r="C77" s="5">
        <v>6</v>
      </c>
      <c r="D77" s="5">
        <v>5</v>
      </c>
      <c r="E77" s="6">
        <f t="shared" si="6"/>
        <v>-0.16666666666666666</v>
      </c>
    </row>
    <row r="89" spans="2:5" ht="42.75" customHeight="1" thickBot="1" x14ac:dyDescent="0.25">
      <c r="C89" s="8">
        <v>2024</v>
      </c>
      <c r="D89" s="8">
        <v>2025</v>
      </c>
      <c r="E89" s="8" t="s">
        <v>99</v>
      </c>
    </row>
    <row r="90" spans="2:5" ht="29.25" thickBot="1" x14ac:dyDescent="0.25">
      <c r="B90" s="4" t="s">
        <v>51</v>
      </c>
      <c r="C90" s="5">
        <v>523</v>
      </c>
      <c r="D90" s="5">
        <v>489</v>
      </c>
      <c r="E90" s="6">
        <f>IF(C90&gt;0,(D90-C90)/C90,"-")</f>
        <v>-6.5009560229445512E-2</v>
      </c>
    </row>
    <row r="91" spans="2:5" ht="29.25" thickBot="1" x14ac:dyDescent="0.25">
      <c r="B91" s="4" t="s">
        <v>52</v>
      </c>
      <c r="C91" s="5">
        <v>318</v>
      </c>
      <c r="D91" s="5">
        <v>341</v>
      </c>
      <c r="E91" s="6">
        <f t="shared" ref="E91:E93" si="7">IF(C91&gt;0,(D91-C91)/C91,"-")</f>
        <v>7.2327044025157231E-2</v>
      </c>
    </row>
    <row r="92" spans="2:5" ht="29.25" customHeight="1" thickBot="1" x14ac:dyDescent="0.25">
      <c r="B92" s="4" t="s">
        <v>53</v>
      </c>
      <c r="C92" s="5">
        <v>451</v>
      </c>
      <c r="D92" s="5">
        <v>430</v>
      </c>
      <c r="E92" s="6">
        <f t="shared" si="7"/>
        <v>-4.6563192904656318E-2</v>
      </c>
    </row>
    <row r="93" spans="2:5" ht="29.25" customHeight="1" thickBot="1" x14ac:dyDescent="0.25">
      <c r="B93" s="4" t="s">
        <v>54</v>
      </c>
      <c r="C93" s="6">
        <f>(C90+C91)/(C90+C91+C92)</f>
        <v>0.65092879256965941</v>
      </c>
      <c r="D93" s="6">
        <f>(D90+D91)/(D90+D91+D92)</f>
        <v>0.65873015873015872</v>
      </c>
      <c r="E93" s="6">
        <f t="shared" si="7"/>
        <v>1.1984976313157088E-2</v>
      </c>
    </row>
    <row r="99" spans="2:5" ht="42.75" customHeight="1" thickBot="1" x14ac:dyDescent="0.25">
      <c r="C99" s="8">
        <v>2024</v>
      </c>
      <c r="D99" s="8">
        <v>2025</v>
      </c>
      <c r="E99" s="8" t="s">
        <v>99</v>
      </c>
    </row>
    <row r="100" spans="2:5" ht="20.100000000000001" customHeight="1" thickBot="1" x14ac:dyDescent="0.25">
      <c r="B100" s="4" t="s">
        <v>38</v>
      </c>
      <c r="C100" s="5">
        <v>1299</v>
      </c>
      <c r="D100" s="5">
        <v>1266</v>
      </c>
      <c r="E100" s="6">
        <f>IF(C100&gt;0,(D100-C100)/C100,"-")</f>
        <v>-2.5404157043879907E-2</v>
      </c>
    </row>
    <row r="101" spans="2:5" ht="20.100000000000001" customHeight="1" thickBot="1" x14ac:dyDescent="0.25">
      <c r="B101" s="4" t="s">
        <v>41</v>
      </c>
      <c r="C101" s="5">
        <v>615</v>
      </c>
      <c r="D101" s="5">
        <v>601</v>
      </c>
      <c r="E101" s="6">
        <f t="shared" ref="E101:E105" si="8">IF(C101&gt;0,(D101-C101)/C101,"-")</f>
        <v>-2.2764227642276424E-2</v>
      </c>
    </row>
    <row r="102" spans="2:5" ht="20.100000000000001" customHeight="1" thickBot="1" x14ac:dyDescent="0.25">
      <c r="B102" s="4" t="s">
        <v>42</v>
      </c>
      <c r="C102" s="5">
        <v>229</v>
      </c>
      <c r="D102" s="5">
        <v>231</v>
      </c>
      <c r="E102" s="6">
        <f t="shared" si="8"/>
        <v>8.7336244541484712E-3</v>
      </c>
    </row>
    <row r="103" spans="2:5" ht="20.100000000000001" customHeight="1" thickBot="1" x14ac:dyDescent="0.25">
      <c r="B103" s="4" t="s">
        <v>98</v>
      </c>
      <c r="C103" s="6">
        <f>(C101+C102)/C100</f>
        <v>0.64973056197074675</v>
      </c>
      <c r="D103" s="6">
        <f>(D101+D102)/D100</f>
        <v>0.65718799368088465</v>
      </c>
      <c r="E103" s="6">
        <f t="shared" si="8"/>
        <v>1.1477729610745429E-2</v>
      </c>
    </row>
    <row r="104" spans="2:5" ht="20.100000000000001" customHeight="1" thickBot="1" x14ac:dyDescent="0.25">
      <c r="B104" s="4" t="s">
        <v>39</v>
      </c>
      <c r="C104" s="6">
        <v>0.65705128205128205</v>
      </c>
      <c r="D104" s="6">
        <v>0.66852057842046719</v>
      </c>
      <c r="E104" s="6">
        <f t="shared" si="8"/>
        <v>1.7455709596028122E-2</v>
      </c>
    </row>
    <row r="105" spans="2:5" ht="20.100000000000001" customHeight="1" thickBot="1" x14ac:dyDescent="0.25">
      <c r="B105" s="4" t="s">
        <v>40</v>
      </c>
      <c r="C105" s="6">
        <v>0.63085399449035817</v>
      </c>
      <c r="D105" s="6">
        <v>0.6294277929155313</v>
      </c>
      <c r="E105" s="6">
        <f t="shared" si="8"/>
        <v>-2.2607474745072196E-3</v>
      </c>
    </row>
    <row r="111" spans="2:5" ht="42.75" customHeight="1" thickBot="1" x14ac:dyDescent="0.25">
      <c r="C111" s="8">
        <v>2024</v>
      </c>
      <c r="D111" s="8">
        <v>2025</v>
      </c>
      <c r="E111" s="8" t="s">
        <v>99</v>
      </c>
    </row>
    <row r="112" spans="2:5" ht="15" thickBot="1" x14ac:dyDescent="0.25">
      <c r="B112" s="4" t="s">
        <v>55</v>
      </c>
      <c r="C112" s="5">
        <v>1216</v>
      </c>
      <c r="D112" s="5">
        <v>1438</v>
      </c>
      <c r="E112" s="6">
        <f>IF(C112&gt;0,(D112-C112)/C112,"-")</f>
        <v>0.18256578947368421</v>
      </c>
    </row>
    <row r="113" spans="2:14" ht="15" thickBot="1" x14ac:dyDescent="0.25">
      <c r="B113" s="4" t="s">
        <v>56</v>
      </c>
      <c r="C113" s="5">
        <v>597</v>
      </c>
      <c r="D113" s="5">
        <v>834</v>
      </c>
      <c r="E113" s="6">
        <f t="shared" ref="E113:E114" si="9">IF(C113&gt;0,(D113-C113)/C113,"-")</f>
        <v>0.39698492462311558</v>
      </c>
    </row>
    <row r="114" spans="2:14" ht="15" thickBot="1" x14ac:dyDescent="0.25">
      <c r="B114" s="4" t="s">
        <v>57</v>
      </c>
      <c r="C114" s="5">
        <v>619</v>
      </c>
      <c r="D114" s="5">
        <v>604</v>
      </c>
      <c r="E114" s="6">
        <f t="shared" si="9"/>
        <v>-2.4232633279483037E-2</v>
      </c>
    </row>
    <row r="116" spans="2:14" x14ac:dyDescent="0.2">
      <c r="B116" s="9"/>
      <c r="C116" s="9"/>
      <c r="D116" s="9"/>
      <c r="E116" s="9"/>
      <c r="F116" s="9"/>
      <c r="G116" s="9"/>
      <c r="H116" s="9"/>
      <c r="I116" s="9"/>
      <c r="J116" s="9"/>
    </row>
    <row r="126" spans="2:14" ht="26.25" customHeight="1" thickBot="1" x14ac:dyDescent="0.25">
      <c r="C126" s="27">
        <v>2024</v>
      </c>
      <c r="D126" s="28"/>
      <c r="E126" s="28"/>
      <c r="F126" s="29"/>
      <c r="G126" s="27">
        <v>2025</v>
      </c>
      <c r="H126" s="28"/>
      <c r="I126" s="28"/>
      <c r="J126" s="29"/>
      <c r="K126" s="30" t="s">
        <v>58</v>
      </c>
      <c r="L126" s="31"/>
      <c r="M126" s="31"/>
      <c r="N126" s="31"/>
    </row>
    <row r="127" spans="2:14" ht="29.25" customHeight="1" thickBot="1" x14ac:dyDescent="0.25">
      <c r="C127" s="11" t="s">
        <v>59</v>
      </c>
      <c r="D127" s="12" t="s">
        <v>60</v>
      </c>
      <c r="E127" s="12" t="s">
        <v>61</v>
      </c>
      <c r="F127" s="12" t="s">
        <v>62</v>
      </c>
      <c r="G127" s="11" t="s">
        <v>59</v>
      </c>
      <c r="H127" s="12" t="s">
        <v>60</v>
      </c>
      <c r="I127" s="12" t="s">
        <v>61</v>
      </c>
      <c r="J127" s="12" t="s">
        <v>62</v>
      </c>
      <c r="K127" s="11" t="s">
        <v>59</v>
      </c>
      <c r="L127" s="12" t="s">
        <v>60</v>
      </c>
      <c r="M127" s="12" t="s">
        <v>61</v>
      </c>
      <c r="N127" s="12" t="s">
        <v>62</v>
      </c>
    </row>
    <row r="128" spans="2:14" ht="15" thickBot="1" x14ac:dyDescent="0.25">
      <c r="B128" s="4" t="s">
        <v>63</v>
      </c>
      <c r="C128" s="10">
        <v>5</v>
      </c>
      <c r="D128" s="10">
        <v>1</v>
      </c>
      <c r="E128" s="10">
        <v>4</v>
      </c>
      <c r="F128" s="10">
        <v>10</v>
      </c>
      <c r="G128" s="10">
        <v>4</v>
      </c>
      <c r="H128" s="10">
        <v>2</v>
      </c>
      <c r="I128" s="10">
        <v>2</v>
      </c>
      <c r="J128" s="10">
        <v>8</v>
      </c>
      <c r="K128" s="6">
        <f>IF(C128=0,"-",(G128-C128)/C128)</f>
        <v>-0.2</v>
      </c>
      <c r="L128" s="6">
        <f t="shared" ref="L128:N133" si="10">IF(D128=0,"-",(H128-D128)/D128)</f>
        <v>1</v>
      </c>
      <c r="M128" s="6">
        <f t="shared" si="10"/>
        <v>-0.5</v>
      </c>
      <c r="N128" s="6">
        <f t="shared" si="10"/>
        <v>-0.2</v>
      </c>
    </row>
    <row r="129" spans="2:14" ht="15" thickBot="1" x14ac:dyDescent="0.25">
      <c r="B129" s="4" t="s">
        <v>64</v>
      </c>
      <c r="C129" s="10">
        <v>0</v>
      </c>
      <c r="D129" s="10">
        <v>1</v>
      </c>
      <c r="E129" s="10">
        <v>0</v>
      </c>
      <c r="F129" s="10">
        <v>1</v>
      </c>
      <c r="G129" s="10">
        <v>4</v>
      </c>
      <c r="H129" s="10">
        <v>1</v>
      </c>
      <c r="I129" s="10">
        <v>0</v>
      </c>
      <c r="J129" s="10">
        <v>5</v>
      </c>
      <c r="K129" s="6" t="str">
        <f t="shared" ref="K129:K133" si="11">IF(C129=0,"-",(G129-C129)/C129)</f>
        <v>-</v>
      </c>
      <c r="L129" s="6">
        <f t="shared" si="10"/>
        <v>0</v>
      </c>
      <c r="M129" s="6" t="str">
        <f t="shared" si="10"/>
        <v>-</v>
      </c>
      <c r="N129" s="6">
        <f t="shared" si="10"/>
        <v>4</v>
      </c>
    </row>
    <row r="130" spans="2:14" ht="15" thickBot="1" x14ac:dyDescent="0.25">
      <c r="B130" s="4" t="s">
        <v>65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6" t="str">
        <f t="shared" si="11"/>
        <v>-</v>
      </c>
      <c r="L130" s="6" t="str">
        <f t="shared" si="10"/>
        <v>-</v>
      </c>
      <c r="M130" s="6" t="str">
        <f t="shared" si="10"/>
        <v>-</v>
      </c>
      <c r="N130" s="6" t="str">
        <f t="shared" si="10"/>
        <v>-</v>
      </c>
    </row>
    <row r="131" spans="2:14" ht="15" thickBot="1" x14ac:dyDescent="0.25">
      <c r="B131" s="7" t="s">
        <v>66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6" t="str">
        <f t="shared" si="11"/>
        <v>-</v>
      </c>
      <c r="L131" s="6" t="str">
        <f t="shared" si="10"/>
        <v>-</v>
      </c>
      <c r="M131" s="6" t="str">
        <f t="shared" si="10"/>
        <v>-</v>
      </c>
      <c r="N131" s="6" t="str">
        <f t="shared" si="10"/>
        <v>-</v>
      </c>
    </row>
    <row r="132" spans="2:14" ht="15" thickBot="1" x14ac:dyDescent="0.25">
      <c r="B132" s="4" t="s">
        <v>67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6" t="str">
        <f t="shared" si="11"/>
        <v>-</v>
      </c>
      <c r="L132" s="6" t="str">
        <f t="shared" si="10"/>
        <v>-</v>
      </c>
      <c r="M132" s="6" t="str">
        <f t="shared" si="10"/>
        <v>-</v>
      </c>
      <c r="N132" s="6" t="str">
        <f t="shared" si="10"/>
        <v>-</v>
      </c>
    </row>
    <row r="133" spans="2:14" ht="15" thickBot="1" x14ac:dyDescent="0.25">
      <c r="B133" s="4" t="s">
        <v>68</v>
      </c>
      <c r="C133" s="10">
        <v>5</v>
      </c>
      <c r="D133" s="10">
        <v>2</v>
      </c>
      <c r="E133" s="10">
        <v>4</v>
      </c>
      <c r="F133" s="10">
        <v>11</v>
      </c>
      <c r="G133" s="10">
        <v>8</v>
      </c>
      <c r="H133" s="10">
        <v>3</v>
      </c>
      <c r="I133" s="10">
        <v>2</v>
      </c>
      <c r="J133" s="10">
        <v>13</v>
      </c>
      <c r="K133" s="6">
        <f t="shared" si="11"/>
        <v>0.6</v>
      </c>
      <c r="L133" s="6">
        <f t="shared" si="10"/>
        <v>0.5</v>
      </c>
      <c r="M133" s="6">
        <f t="shared" si="10"/>
        <v>-0.5</v>
      </c>
      <c r="N133" s="6">
        <f t="shared" si="10"/>
        <v>0.18181818181818182</v>
      </c>
    </row>
    <row r="134" spans="2:14" ht="15" thickBot="1" x14ac:dyDescent="0.25">
      <c r="B134" s="4" t="s">
        <v>36</v>
      </c>
      <c r="C134" s="6">
        <f>IF(C128=0,"-",C128/(C128+C129))</f>
        <v>1</v>
      </c>
      <c r="D134" s="6">
        <f>IF(D128=0,"-",D128/(D128+D129))</f>
        <v>0.5</v>
      </c>
      <c r="E134" s="6">
        <f t="shared" ref="E134:J134" si="12">IF(E128=0,"-",E128/(E128+E129))</f>
        <v>1</v>
      </c>
      <c r="F134" s="6">
        <f t="shared" si="12"/>
        <v>0.90909090909090906</v>
      </c>
      <c r="G134" s="6">
        <f t="shared" si="12"/>
        <v>0.5</v>
      </c>
      <c r="H134" s="6">
        <f t="shared" si="12"/>
        <v>0.66666666666666663</v>
      </c>
      <c r="I134" s="6">
        <f t="shared" si="12"/>
        <v>1</v>
      </c>
      <c r="J134" s="6">
        <f t="shared" si="12"/>
        <v>0.61538461538461542</v>
      </c>
      <c r="K134" s="6">
        <f>IF(OR(C134="-",G134="-"),"-",(G134-C134)/C134)</f>
        <v>-0.5</v>
      </c>
      <c r="L134" s="6">
        <f t="shared" ref="L134:N135" si="13">IF(OR(D134="-",H134="-"),"-",(H134-D134)/D134)</f>
        <v>0.33333333333333326</v>
      </c>
      <c r="M134" s="6">
        <f t="shared" si="13"/>
        <v>0</v>
      </c>
      <c r="N134" s="6">
        <f t="shared" si="13"/>
        <v>-0.32307692307692304</v>
      </c>
    </row>
    <row r="135" spans="2:14" ht="15" thickBot="1" x14ac:dyDescent="0.25">
      <c r="B135" s="4" t="s">
        <v>37</v>
      </c>
      <c r="C135" s="6" t="str">
        <f>IF(C131=0,"-",C131/(C130+C131))</f>
        <v>-</v>
      </c>
      <c r="D135" s="6" t="str">
        <f t="shared" ref="D135:J135" si="14">IF(D131=0,"-",D131/(D130+D131))</f>
        <v>-</v>
      </c>
      <c r="E135" s="6" t="str">
        <f t="shared" si="14"/>
        <v>-</v>
      </c>
      <c r="F135" s="6" t="str">
        <f t="shared" si="14"/>
        <v>-</v>
      </c>
      <c r="G135" s="6" t="str">
        <f t="shared" si="14"/>
        <v>-</v>
      </c>
      <c r="H135" s="6" t="str">
        <f t="shared" si="14"/>
        <v>-</v>
      </c>
      <c r="I135" s="6" t="str">
        <f t="shared" si="14"/>
        <v>-</v>
      </c>
      <c r="J135" s="6" t="str">
        <f t="shared" si="14"/>
        <v>-</v>
      </c>
      <c r="K135" s="6" t="str">
        <f>IF(OR(C135="-",G135="-"),"-",(G135-C135)/C135)</f>
        <v>-</v>
      </c>
      <c r="L135" s="6" t="str">
        <f t="shared" si="13"/>
        <v>-</v>
      </c>
      <c r="M135" s="6" t="str">
        <f t="shared" si="13"/>
        <v>-</v>
      </c>
      <c r="N135" s="6" t="str">
        <f t="shared" si="13"/>
        <v>-</v>
      </c>
    </row>
    <row r="136" spans="2:14" x14ac:dyDescent="0.2">
      <c r="C136" s="13"/>
    </row>
    <row r="137" spans="2:14" x14ac:dyDescent="0.2">
      <c r="C137" s="13"/>
      <c r="M137" s="14"/>
    </row>
    <row r="138" spans="2:14" x14ac:dyDescent="0.2">
      <c r="C138" s="13"/>
    </row>
    <row r="141" spans="2:14" ht="29.25" customHeight="1" thickBot="1" x14ac:dyDescent="0.25">
      <c r="C141" s="27">
        <v>2024</v>
      </c>
      <c r="D141" s="28"/>
      <c r="E141" s="28"/>
      <c r="F141" s="29"/>
      <c r="G141" s="27">
        <v>2025</v>
      </c>
      <c r="H141" s="28"/>
      <c r="I141" s="28"/>
      <c r="J141" s="29"/>
      <c r="K141" s="30" t="s">
        <v>58</v>
      </c>
      <c r="L141" s="31"/>
      <c r="M141" s="31"/>
      <c r="N141" s="31"/>
    </row>
    <row r="142" spans="2:14" ht="57.75" customHeight="1" thickBot="1" x14ac:dyDescent="0.25">
      <c r="C142" s="12" t="s">
        <v>60</v>
      </c>
      <c r="D142" s="12" t="s">
        <v>70</v>
      </c>
      <c r="E142" s="12" t="s">
        <v>69</v>
      </c>
      <c r="F142" s="12" t="s">
        <v>62</v>
      </c>
      <c r="G142" s="12" t="s">
        <v>60</v>
      </c>
      <c r="H142" s="12" t="s">
        <v>70</v>
      </c>
      <c r="I142" s="12" t="s">
        <v>69</v>
      </c>
      <c r="J142" s="12" t="s">
        <v>62</v>
      </c>
      <c r="K142" s="12" t="s">
        <v>60</v>
      </c>
      <c r="L142" s="12" t="s">
        <v>70</v>
      </c>
      <c r="M142" s="12" t="s">
        <v>69</v>
      </c>
      <c r="N142" s="12" t="s">
        <v>62</v>
      </c>
    </row>
    <row r="143" spans="2:14" ht="15" thickBot="1" x14ac:dyDescent="0.25">
      <c r="B143" s="4" t="s">
        <v>71</v>
      </c>
      <c r="C143" s="10">
        <v>22</v>
      </c>
      <c r="D143" s="10">
        <v>0</v>
      </c>
      <c r="E143" s="10">
        <v>5</v>
      </c>
      <c r="F143" s="10">
        <v>27</v>
      </c>
      <c r="G143" s="10">
        <v>19</v>
      </c>
      <c r="H143" s="10">
        <v>0</v>
      </c>
      <c r="I143" s="10">
        <v>5</v>
      </c>
      <c r="J143" s="10">
        <v>24</v>
      </c>
      <c r="K143" s="6">
        <f>IF(C143=0,"-",(G143-C143)/C143)</f>
        <v>-0.13636363636363635</v>
      </c>
      <c r="L143" s="6" t="str">
        <f t="shared" ref="L143:N147" si="15">IF(D143=0,"-",(H143-D143)/D143)</f>
        <v>-</v>
      </c>
      <c r="M143" s="6">
        <f t="shared" si="15"/>
        <v>0</v>
      </c>
      <c r="N143" s="6">
        <f t="shared" si="15"/>
        <v>-0.1111111111111111</v>
      </c>
    </row>
    <row r="144" spans="2:14" ht="15" thickBot="1" x14ac:dyDescent="0.25">
      <c r="B144" s="4" t="s">
        <v>72</v>
      </c>
      <c r="C144" s="10">
        <v>5</v>
      </c>
      <c r="D144" s="10">
        <v>0</v>
      </c>
      <c r="E144" s="10">
        <v>1</v>
      </c>
      <c r="F144" s="10">
        <v>6</v>
      </c>
      <c r="G144" s="10">
        <v>2</v>
      </c>
      <c r="H144" s="10">
        <v>0</v>
      </c>
      <c r="I144" s="10">
        <v>2</v>
      </c>
      <c r="J144" s="10">
        <v>4</v>
      </c>
      <c r="K144" s="6">
        <f t="shared" ref="K144:K147" si="16">IF(C144=0,"-",(G144-C144)/C144)</f>
        <v>-0.6</v>
      </c>
      <c r="L144" s="6" t="str">
        <f t="shared" si="15"/>
        <v>-</v>
      </c>
      <c r="M144" s="6">
        <f t="shared" si="15"/>
        <v>1</v>
      </c>
      <c r="N144" s="6">
        <f t="shared" si="15"/>
        <v>-0.33333333333333331</v>
      </c>
    </row>
    <row r="145" spans="2:14" ht="15" thickBot="1" x14ac:dyDescent="0.25">
      <c r="B145" s="4" t="s">
        <v>73</v>
      </c>
      <c r="C145" s="10">
        <v>142</v>
      </c>
      <c r="D145" s="10">
        <v>0</v>
      </c>
      <c r="E145" s="10">
        <v>15</v>
      </c>
      <c r="F145" s="10">
        <v>157</v>
      </c>
      <c r="G145" s="10">
        <v>100</v>
      </c>
      <c r="H145" s="10">
        <v>0</v>
      </c>
      <c r="I145" s="10">
        <v>19</v>
      </c>
      <c r="J145" s="10">
        <v>119</v>
      </c>
      <c r="K145" s="6">
        <f t="shared" si="16"/>
        <v>-0.29577464788732394</v>
      </c>
      <c r="L145" s="6" t="str">
        <f t="shared" si="15"/>
        <v>-</v>
      </c>
      <c r="M145" s="6">
        <f t="shared" si="15"/>
        <v>0.26666666666666666</v>
      </c>
      <c r="N145" s="6">
        <f t="shared" si="15"/>
        <v>-0.24203821656050956</v>
      </c>
    </row>
    <row r="146" spans="2:14" ht="15" thickBot="1" x14ac:dyDescent="0.25">
      <c r="B146" s="4" t="s">
        <v>74</v>
      </c>
      <c r="C146" s="10">
        <v>45</v>
      </c>
      <c r="D146" s="10">
        <v>0</v>
      </c>
      <c r="E146" s="10">
        <v>6</v>
      </c>
      <c r="F146" s="10">
        <v>51</v>
      </c>
      <c r="G146" s="10">
        <v>29</v>
      </c>
      <c r="H146" s="10">
        <v>0</v>
      </c>
      <c r="I146" s="10">
        <v>4</v>
      </c>
      <c r="J146" s="10">
        <v>33</v>
      </c>
      <c r="K146" s="6">
        <f t="shared" si="16"/>
        <v>-0.35555555555555557</v>
      </c>
      <c r="L146" s="6" t="str">
        <f t="shared" si="15"/>
        <v>-</v>
      </c>
      <c r="M146" s="6">
        <f t="shared" si="15"/>
        <v>-0.33333333333333331</v>
      </c>
      <c r="N146" s="6">
        <f t="shared" si="15"/>
        <v>-0.35294117647058826</v>
      </c>
    </row>
    <row r="147" spans="2:14" ht="15" thickBot="1" x14ac:dyDescent="0.25">
      <c r="B147" s="4" t="s">
        <v>75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6" t="str">
        <f t="shared" si="16"/>
        <v>-</v>
      </c>
      <c r="L147" s="6" t="str">
        <f t="shared" si="15"/>
        <v>-</v>
      </c>
      <c r="M147" s="6" t="str">
        <f t="shared" si="15"/>
        <v>-</v>
      </c>
      <c r="N147" s="6" t="str">
        <f t="shared" si="15"/>
        <v>-</v>
      </c>
    </row>
    <row r="148" spans="2:14" ht="15" thickBot="1" x14ac:dyDescent="0.25">
      <c r="B148" s="7" t="s">
        <v>68</v>
      </c>
      <c r="C148" s="10">
        <v>214</v>
      </c>
      <c r="D148" s="10">
        <v>0</v>
      </c>
      <c r="E148" s="10">
        <v>27</v>
      </c>
      <c r="F148" s="10">
        <v>241</v>
      </c>
      <c r="G148" s="10">
        <v>150</v>
      </c>
      <c r="H148" s="10">
        <v>0</v>
      </c>
      <c r="I148" s="10">
        <v>30</v>
      </c>
      <c r="J148" s="10">
        <v>180</v>
      </c>
      <c r="K148" s="6">
        <f t="shared" ref="K148" si="17">IF(C148=0,"-",(G148-C148)/C148)</f>
        <v>-0.29906542056074764</v>
      </c>
      <c r="L148" s="6" t="str">
        <f t="shared" ref="L148" si="18">IF(D148=0,"-",(H148-D148)/D148)</f>
        <v>-</v>
      </c>
      <c r="M148" s="6">
        <f t="shared" ref="M148" si="19">IF(E148=0,"-",(I148-E148)/E148)</f>
        <v>0.1111111111111111</v>
      </c>
      <c r="N148" s="6">
        <f t="shared" ref="N148" si="20">IF(F148=0,"-",(J148-F148)/F148)</f>
        <v>-0.25311203319502074</v>
      </c>
    </row>
    <row r="149" spans="2:14" ht="29.25" thickBot="1" x14ac:dyDescent="0.25">
      <c r="B149" s="7" t="s">
        <v>76</v>
      </c>
      <c r="C149" s="6">
        <f t="shared" ref="C149:J150" si="21">IF(C143=0,"-",(C143/(C143+C145)))</f>
        <v>0.13414634146341464</v>
      </c>
      <c r="D149" s="6" t="str">
        <f t="shared" si="21"/>
        <v>-</v>
      </c>
      <c r="E149" s="6">
        <f t="shared" si="21"/>
        <v>0.25</v>
      </c>
      <c r="F149" s="6">
        <f t="shared" si="21"/>
        <v>0.14673913043478262</v>
      </c>
      <c r="G149" s="6">
        <f t="shared" si="21"/>
        <v>0.15966386554621848</v>
      </c>
      <c r="H149" s="6" t="str">
        <f t="shared" si="21"/>
        <v>-</v>
      </c>
      <c r="I149" s="6">
        <f t="shared" si="21"/>
        <v>0.20833333333333334</v>
      </c>
      <c r="J149" s="6">
        <f t="shared" si="21"/>
        <v>0.16783216783216784</v>
      </c>
      <c r="K149" s="6">
        <f>IF(OR(C149="-",G149="-"),"-",(G149-C149)/C149)</f>
        <v>0.19022154316271947</v>
      </c>
      <c r="L149" s="6" t="str">
        <f t="shared" ref="L149:N150" si="22">IF(OR(D149="-",H149="-"),"-",(H149-D149)/D149)</f>
        <v>-</v>
      </c>
      <c r="M149" s="6">
        <f t="shared" si="22"/>
        <v>-0.16666666666666663</v>
      </c>
      <c r="N149" s="6">
        <f t="shared" si="22"/>
        <v>0.14374514374514369</v>
      </c>
    </row>
    <row r="150" spans="2:14" ht="29.25" thickBot="1" x14ac:dyDescent="0.25">
      <c r="B150" s="7" t="s">
        <v>77</v>
      </c>
      <c r="C150" s="6">
        <f t="shared" si="21"/>
        <v>0.1</v>
      </c>
      <c r="D150" s="6" t="str">
        <f t="shared" si="21"/>
        <v>-</v>
      </c>
      <c r="E150" s="6">
        <f t="shared" si="21"/>
        <v>0.14285714285714285</v>
      </c>
      <c r="F150" s="6">
        <f t="shared" si="21"/>
        <v>0.10526315789473684</v>
      </c>
      <c r="G150" s="6">
        <f t="shared" si="21"/>
        <v>6.4516129032258063E-2</v>
      </c>
      <c r="H150" s="6" t="str">
        <f t="shared" si="21"/>
        <v>-</v>
      </c>
      <c r="I150" s="6">
        <f t="shared" si="21"/>
        <v>0.33333333333333331</v>
      </c>
      <c r="J150" s="6">
        <f t="shared" si="21"/>
        <v>0.10810810810810811</v>
      </c>
      <c r="K150" s="6">
        <f>IF(OR(C150="-",G150="-"),"-",(G150-C150)/C150)</f>
        <v>-0.35483870967741943</v>
      </c>
      <c r="L150" s="6" t="str">
        <f t="shared" si="22"/>
        <v>-</v>
      </c>
      <c r="M150" s="6">
        <f t="shared" si="22"/>
        <v>1.3333333333333333</v>
      </c>
      <c r="N150" s="6">
        <f t="shared" si="22"/>
        <v>2.702702702702714E-2</v>
      </c>
    </row>
    <row r="151" spans="2:14" ht="14.25" x14ac:dyDescent="0.2">
      <c r="B151" s="7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</row>
    <row r="154" spans="2:14" ht="14.25" x14ac:dyDescent="0.2">
      <c r="B154" s="7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</row>
    <row r="155" spans="2:14" ht="14.25" x14ac:dyDescent="0.2">
      <c r="B155" s="7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</row>
    <row r="156" spans="2:14" ht="29.25" customHeight="1" thickBot="1" x14ac:dyDescent="0.25">
      <c r="B156" s="7"/>
      <c r="C156" s="8">
        <v>2024</v>
      </c>
      <c r="D156" s="8">
        <v>2025</v>
      </c>
      <c r="E156" s="8" t="s">
        <v>99</v>
      </c>
    </row>
    <row r="157" spans="2:14" ht="15" thickBot="1" x14ac:dyDescent="0.25">
      <c r="B157" s="4" t="s">
        <v>94</v>
      </c>
      <c r="C157" s="19">
        <v>187</v>
      </c>
      <c r="D157" s="19">
        <v>128</v>
      </c>
      <c r="E157" s="18">
        <f>IF(C157=0,"-",(D157-C157)/C157)</f>
        <v>-0.31550802139037432</v>
      </c>
      <c r="F157" s="18"/>
      <c r="G157" s="18"/>
      <c r="H157" s="18"/>
      <c r="I157" s="18"/>
      <c r="J157" s="18"/>
      <c r="K157" s="18"/>
      <c r="L157" s="18"/>
      <c r="M157" s="18"/>
      <c r="N157" s="18"/>
    </row>
    <row r="158" spans="2:14" ht="15" thickBot="1" x14ac:dyDescent="0.25">
      <c r="B158" s="4" t="s">
        <v>95</v>
      </c>
      <c r="C158" s="19">
        <v>25</v>
      </c>
      <c r="D158" s="19">
        <v>21</v>
      </c>
      <c r="E158" s="18">
        <f t="shared" ref="E158:E159" si="23">IF(C158=0,"-",(D158-C158)/C158)</f>
        <v>-0.16</v>
      </c>
      <c r="F158" s="18"/>
      <c r="G158" s="18"/>
      <c r="H158" s="18"/>
      <c r="I158" s="18"/>
      <c r="J158" s="18"/>
      <c r="K158" s="18"/>
      <c r="L158" s="18"/>
      <c r="M158" s="18"/>
      <c r="N158" s="18"/>
    </row>
    <row r="159" spans="2:14" ht="15" thickBot="1" x14ac:dyDescent="0.25">
      <c r="B159" s="4" t="s">
        <v>96</v>
      </c>
      <c r="C159" s="19">
        <v>2</v>
      </c>
      <c r="D159" s="19">
        <v>1</v>
      </c>
      <c r="E159" s="18">
        <f t="shared" si="23"/>
        <v>-0.5</v>
      </c>
      <c r="F159" s="18"/>
      <c r="G159" s="18"/>
      <c r="H159" s="18"/>
      <c r="I159" s="18"/>
      <c r="J159" s="18"/>
      <c r="K159" s="18"/>
      <c r="L159" s="18"/>
      <c r="M159" s="18"/>
      <c r="N159" s="18"/>
    </row>
    <row r="160" spans="2:14" ht="15" thickBot="1" x14ac:dyDescent="0.25">
      <c r="B160" s="4" t="s">
        <v>97</v>
      </c>
      <c r="C160" s="18">
        <f>IF(C157=0,"-",C157/(C157+C158+C159))</f>
        <v>0.87383177570093462</v>
      </c>
      <c r="D160" s="18">
        <f>IF(D157=0,"-",D157/(D157+D158+D159))</f>
        <v>0.85333333333333339</v>
      </c>
      <c r="E160" s="18">
        <f>IF(OR(C160="-",D160="-"),"-",(D160-C160)/C160)</f>
        <v>-2.3458110516934031E-2</v>
      </c>
      <c r="F160" s="18"/>
      <c r="G160" s="18"/>
      <c r="H160" s="18"/>
      <c r="I160" s="18"/>
      <c r="J160" s="18"/>
      <c r="K160" s="18"/>
      <c r="L160" s="18"/>
      <c r="M160" s="18"/>
      <c r="N160" s="18"/>
    </row>
    <row r="161" spans="2:14" ht="14.25" x14ac:dyDescent="0.2">
      <c r="B161" s="7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</row>
    <row r="162" spans="2:14" ht="14.25" x14ac:dyDescent="0.2">
      <c r="B162" s="7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</row>
    <row r="163" spans="2:14" ht="14.25" x14ac:dyDescent="0.2">
      <c r="B163" s="7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</row>
    <row r="165" spans="2:14" ht="42.75" customHeight="1" thickBot="1" x14ac:dyDescent="0.25">
      <c r="C165" s="8">
        <v>2024</v>
      </c>
      <c r="D165" s="8">
        <v>2025</v>
      </c>
      <c r="E165" s="8" t="s">
        <v>99</v>
      </c>
    </row>
    <row r="166" spans="2:14" ht="20.100000000000001" customHeight="1" thickBot="1" x14ac:dyDescent="0.25">
      <c r="B166" s="4" t="s">
        <v>38</v>
      </c>
      <c r="C166" s="5">
        <v>12</v>
      </c>
      <c r="D166" s="5">
        <v>13</v>
      </c>
      <c r="E166" s="6">
        <f>IF(C166=0,"-",(D166-C166)/C166)</f>
        <v>8.3333333333333329E-2</v>
      </c>
    </row>
    <row r="167" spans="2:14" ht="20.100000000000001" customHeight="1" thickBot="1" x14ac:dyDescent="0.25">
      <c r="B167" s="4" t="s">
        <v>41</v>
      </c>
      <c r="C167" s="5">
        <v>5</v>
      </c>
      <c r="D167" s="5">
        <v>5</v>
      </c>
      <c r="E167" s="6">
        <f t="shared" ref="E167:E168" si="24">IF(C167=0,"-",(D167-C167)/C167)</f>
        <v>0</v>
      </c>
    </row>
    <row r="168" spans="2:14" ht="20.100000000000001" customHeight="1" thickBot="1" x14ac:dyDescent="0.25">
      <c r="B168" s="4" t="s">
        <v>42</v>
      </c>
      <c r="C168" s="5">
        <v>6</v>
      </c>
      <c r="D168" s="5">
        <v>3</v>
      </c>
      <c r="E168" s="6">
        <f t="shared" si="24"/>
        <v>-0.5</v>
      </c>
    </row>
    <row r="169" spans="2:14" ht="20.100000000000001" customHeight="1" thickBot="1" x14ac:dyDescent="0.25">
      <c r="B169" s="4" t="s">
        <v>98</v>
      </c>
      <c r="C169" s="6">
        <f>IF(C166=0,"-",(C167+C168)/C166)</f>
        <v>0.91666666666666663</v>
      </c>
      <c r="D169" s="6">
        <f>IF(D166=0,"-",(D167+D168)/D166)</f>
        <v>0.61538461538461542</v>
      </c>
      <c r="E169" s="6">
        <f t="shared" ref="E169:E171" si="25">IF(OR(C169="-",D169="-"),"-",(D169-C169)/C169)</f>
        <v>-0.32867132867132859</v>
      </c>
    </row>
    <row r="170" spans="2:14" ht="20.100000000000001" customHeight="1" thickBot="1" x14ac:dyDescent="0.25">
      <c r="B170" s="4" t="s">
        <v>39</v>
      </c>
      <c r="C170" s="6">
        <v>0.83333333333333337</v>
      </c>
      <c r="D170" s="6">
        <v>0.55555555555555558</v>
      </c>
      <c r="E170" s="6">
        <f t="shared" si="25"/>
        <v>-0.33333333333333331</v>
      </c>
    </row>
    <row r="171" spans="2:14" ht="20.100000000000001" customHeight="1" thickBot="1" x14ac:dyDescent="0.25">
      <c r="B171" s="4" t="s">
        <v>40</v>
      </c>
      <c r="C171" s="6">
        <v>1</v>
      </c>
      <c r="D171" s="6">
        <v>0.75</v>
      </c>
      <c r="E171" s="6">
        <f t="shared" si="25"/>
        <v>-0.25</v>
      </c>
    </row>
    <row r="172" spans="2:14" ht="20.100000000000001" customHeight="1" x14ac:dyDescent="0.2">
      <c r="B172" s="7"/>
      <c r="C172" s="18"/>
      <c r="D172" s="18"/>
      <c r="E172" s="18"/>
    </row>
    <row r="177" spans="2:8" ht="42.75" customHeight="1" thickBot="1" x14ac:dyDescent="0.25">
      <c r="C177" s="8">
        <v>2024</v>
      </c>
      <c r="D177" s="8">
        <v>2025</v>
      </c>
      <c r="E177" s="8" t="s">
        <v>99</v>
      </c>
    </row>
    <row r="178" spans="2:8" ht="15" thickBot="1" x14ac:dyDescent="0.25">
      <c r="B178" s="15" t="s">
        <v>81</v>
      </c>
      <c r="C178" s="5">
        <v>17</v>
      </c>
      <c r="D178" s="5">
        <v>24</v>
      </c>
      <c r="E178" s="6">
        <f>IF(C178=0,"-",(D178-C178)/C178)</f>
        <v>0.41176470588235292</v>
      </c>
      <c r="H178" s="13"/>
    </row>
    <row r="179" spans="2:8" ht="15" thickBot="1" x14ac:dyDescent="0.25">
      <c r="B179" s="4" t="s">
        <v>43</v>
      </c>
      <c r="C179" s="5">
        <v>8</v>
      </c>
      <c r="D179" s="5">
        <v>19</v>
      </c>
      <c r="E179" s="6">
        <f t="shared" ref="E179:E185" si="26">IF(C179=0,"-",(D179-C179)/C179)</f>
        <v>1.375</v>
      </c>
      <c r="H179" s="13"/>
    </row>
    <row r="180" spans="2:8" ht="15" thickBot="1" x14ac:dyDescent="0.25">
      <c r="B180" s="4" t="s">
        <v>47</v>
      </c>
      <c r="C180" s="5">
        <v>5</v>
      </c>
      <c r="D180" s="5">
        <v>2</v>
      </c>
      <c r="E180" s="6">
        <f t="shared" si="26"/>
        <v>-0.6</v>
      </c>
      <c r="H180" s="13"/>
    </row>
    <row r="181" spans="2:8" ht="15" thickBot="1" x14ac:dyDescent="0.25">
      <c r="B181" s="4" t="s">
        <v>78</v>
      </c>
      <c r="C181" s="5">
        <v>4</v>
      </c>
      <c r="D181" s="5">
        <v>3</v>
      </c>
      <c r="E181" s="6">
        <f t="shared" si="26"/>
        <v>-0.25</v>
      </c>
      <c r="H181" s="13"/>
    </row>
    <row r="182" spans="2:8" ht="15" thickBot="1" x14ac:dyDescent="0.25">
      <c r="B182" s="15" t="s">
        <v>79</v>
      </c>
      <c r="C182" s="5">
        <v>275</v>
      </c>
      <c r="D182" s="5">
        <v>170</v>
      </c>
      <c r="E182" s="6">
        <f t="shared" si="26"/>
        <v>-0.38181818181818183</v>
      </c>
      <c r="H182" s="13"/>
    </row>
    <row r="183" spans="2:8" ht="15" thickBot="1" x14ac:dyDescent="0.25">
      <c r="B183" s="4" t="s">
        <v>47</v>
      </c>
      <c r="C183" s="5">
        <v>249</v>
      </c>
      <c r="D183" s="5">
        <v>143</v>
      </c>
      <c r="E183" s="6">
        <f t="shared" si="26"/>
        <v>-0.42570281124497994</v>
      </c>
      <c r="H183" s="13"/>
    </row>
    <row r="184" spans="2:8" ht="15" thickBot="1" x14ac:dyDescent="0.25">
      <c r="B184" s="4" t="s">
        <v>70</v>
      </c>
      <c r="C184" s="5">
        <v>0</v>
      </c>
      <c r="D184" s="5">
        <v>0</v>
      </c>
      <c r="E184" s="6" t="str">
        <f t="shared" si="26"/>
        <v>-</v>
      </c>
      <c r="H184" s="13"/>
    </row>
    <row r="185" spans="2:8" ht="15" thickBot="1" x14ac:dyDescent="0.25">
      <c r="B185" s="4" t="s">
        <v>80</v>
      </c>
      <c r="C185" s="5">
        <v>26</v>
      </c>
      <c r="D185" s="5">
        <v>27</v>
      </c>
      <c r="E185" s="6">
        <f t="shared" si="26"/>
        <v>3.8461538461538464E-2</v>
      </c>
      <c r="H185" s="13"/>
    </row>
    <row r="196" spans="2:5" ht="42.75" customHeight="1" thickBot="1" x14ac:dyDescent="0.25">
      <c r="C196" s="8">
        <v>2024</v>
      </c>
      <c r="D196" s="8">
        <v>2025</v>
      </c>
      <c r="E196" s="8" t="s">
        <v>99</v>
      </c>
    </row>
    <row r="197" spans="2:5" ht="15" thickBot="1" x14ac:dyDescent="0.25">
      <c r="B197" s="4" t="s">
        <v>82</v>
      </c>
      <c r="C197" s="5">
        <v>5</v>
      </c>
      <c r="D197" s="5">
        <v>9</v>
      </c>
      <c r="E197" s="6">
        <f t="shared" ref="E197:E200" si="27">IF(C197=0,"-",(D197-C197)/C197)</f>
        <v>0.8</v>
      </c>
    </row>
    <row r="198" spans="2:5" ht="15" thickBot="1" x14ac:dyDescent="0.25">
      <c r="B198" s="4" t="s">
        <v>83</v>
      </c>
      <c r="C198" s="5">
        <v>2</v>
      </c>
      <c r="D198" s="5">
        <v>2</v>
      </c>
      <c r="E198" s="6">
        <f t="shared" si="27"/>
        <v>0</v>
      </c>
    </row>
    <row r="199" spans="2:5" ht="15" thickBot="1" x14ac:dyDescent="0.25">
      <c r="B199" s="4" t="s">
        <v>84</v>
      </c>
      <c r="C199" s="5">
        <v>7</v>
      </c>
      <c r="D199" s="5">
        <v>11</v>
      </c>
      <c r="E199" s="6">
        <f t="shared" si="27"/>
        <v>0.5714285714285714</v>
      </c>
    </row>
    <row r="200" spans="2:5" ht="15" thickBot="1" x14ac:dyDescent="0.25">
      <c r="B200" s="4" t="s">
        <v>85</v>
      </c>
      <c r="C200" s="5">
        <v>4</v>
      </c>
      <c r="D200" s="5">
        <v>8</v>
      </c>
      <c r="E200" s="6">
        <f t="shared" si="27"/>
        <v>1</v>
      </c>
    </row>
    <row r="201" spans="2:5" ht="14.25" x14ac:dyDescent="0.2">
      <c r="B201" s="7"/>
      <c r="C201" s="19"/>
      <c r="D201" s="19"/>
      <c r="E201" s="18"/>
    </row>
    <row r="206" spans="2:5" ht="42.75" customHeight="1" thickBot="1" x14ac:dyDescent="0.25">
      <c r="C206" s="8">
        <v>2024</v>
      </c>
      <c r="D206" s="8">
        <v>2025</v>
      </c>
      <c r="E206" s="8" t="s">
        <v>99</v>
      </c>
    </row>
    <row r="207" spans="2:5" ht="20.100000000000001" customHeight="1" thickBot="1" x14ac:dyDescent="0.25">
      <c r="B207" s="16" t="s">
        <v>88</v>
      </c>
      <c r="C207" s="5"/>
      <c r="D207" s="5"/>
      <c r="E207" s="6" t="str">
        <f t="shared" ref="E207:E210" si="28">IF(C207=0,"-",(D207-C207)/C207)</f>
        <v>-</v>
      </c>
    </row>
    <row r="208" spans="2:5" ht="20.100000000000001" customHeight="1" thickBot="1" x14ac:dyDescent="0.25">
      <c r="B208" s="17" t="s">
        <v>89</v>
      </c>
      <c r="C208" s="5">
        <v>6</v>
      </c>
      <c r="D208" s="5">
        <v>8</v>
      </c>
      <c r="E208" s="6">
        <f t="shared" si="28"/>
        <v>0.33333333333333331</v>
      </c>
    </row>
    <row r="209" spans="2:5" ht="20.100000000000001" customHeight="1" thickBot="1" x14ac:dyDescent="0.25">
      <c r="B209" s="17" t="s">
        <v>86</v>
      </c>
      <c r="C209" s="5">
        <v>4</v>
      </c>
      <c r="D209" s="5">
        <v>6</v>
      </c>
      <c r="E209" s="6">
        <f t="shared" si="28"/>
        <v>0.5</v>
      </c>
    </row>
    <row r="210" spans="2:5" ht="20.100000000000001" customHeight="1" thickBot="1" x14ac:dyDescent="0.25">
      <c r="B210" s="17" t="s">
        <v>87</v>
      </c>
      <c r="C210" s="5">
        <v>2</v>
      </c>
      <c r="D210" s="5">
        <v>2</v>
      </c>
      <c r="E210" s="6">
        <f t="shared" si="28"/>
        <v>0</v>
      </c>
    </row>
    <row r="211" spans="2:5" ht="20.100000000000001" customHeight="1" thickBot="1" x14ac:dyDescent="0.25">
      <c r="B211" s="17" t="s">
        <v>90</v>
      </c>
      <c r="C211" s="5"/>
      <c r="D211" s="5"/>
      <c r="E211" s="6"/>
    </row>
    <row r="212" spans="2:5" ht="20.100000000000001" customHeight="1" thickBot="1" x14ac:dyDescent="0.25">
      <c r="B212" s="17" t="s">
        <v>89</v>
      </c>
      <c r="C212" s="5">
        <v>2</v>
      </c>
      <c r="D212" s="5">
        <v>3</v>
      </c>
      <c r="E212" s="6">
        <f>IF(C212=0,"-",(D212-C212)/C212)</f>
        <v>0.5</v>
      </c>
    </row>
    <row r="213" spans="2:5" ht="15" thickBot="1" x14ac:dyDescent="0.25">
      <c r="B213" s="17" t="s">
        <v>86</v>
      </c>
      <c r="C213" s="5">
        <v>2</v>
      </c>
      <c r="D213" s="5">
        <v>2</v>
      </c>
      <c r="E213" s="6">
        <f t="shared" ref="E213:E214" si="29">IF(C213=0,"-",(D213-C213)/C213)</f>
        <v>0</v>
      </c>
    </row>
    <row r="214" spans="2:5" ht="15" thickBot="1" x14ac:dyDescent="0.25">
      <c r="B214" s="17" t="s">
        <v>87</v>
      </c>
      <c r="C214" s="5">
        <v>0</v>
      </c>
      <c r="D214" s="5">
        <v>1</v>
      </c>
      <c r="E214" s="6" t="str">
        <f t="shared" si="29"/>
        <v>-</v>
      </c>
    </row>
    <row r="215" spans="2:5" ht="14.25" x14ac:dyDescent="0.2">
      <c r="B215" s="21"/>
      <c r="C215" s="19"/>
      <c r="D215" s="19"/>
      <c r="E215" s="18"/>
    </row>
    <row r="220" spans="2:5" ht="42.75" customHeight="1" thickBot="1" x14ac:dyDescent="0.25">
      <c r="C220" s="8">
        <v>2024</v>
      </c>
      <c r="D220" s="8">
        <v>2025</v>
      </c>
      <c r="E220" s="8" t="s">
        <v>99</v>
      </c>
    </row>
    <row r="221" spans="2:5" ht="15" thickBot="1" x14ac:dyDescent="0.25">
      <c r="B221" s="16" t="s">
        <v>91</v>
      </c>
      <c r="C221" s="5">
        <v>11</v>
      </c>
      <c r="D221" s="5">
        <v>13</v>
      </c>
      <c r="E221" s="6">
        <f t="shared" ref="E221:E223" si="30">IF(C221=0,"-",(D221-C221)/C221)</f>
        <v>0.18181818181818182</v>
      </c>
    </row>
    <row r="222" spans="2:5" ht="15" thickBot="1" x14ac:dyDescent="0.25">
      <c r="B222" s="16" t="s">
        <v>92</v>
      </c>
      <c r="C222" s="5">
        <v>9</v>
      </c>
      <c r="D222" s="5">
        <v>12</v>
      </c>
      <c r="E222" s="6">
        <f t="shared" si="30"/>
        <v>0.33333333333333331</v>
      </c>
    </row>
    <row r="223" spans="2:5" ht="15" thickBot="1" x14ac:dyDescent="0.25">
      <c r="B223" s="16" t="s">
        <v>93</v>
      </c>
      <c r="C223" s="5">
        <v>5</v>
      </c>
      <c r="D223" s="5">
        <v>8</v>
      </c>
      <c r="E223" s="6">
        <f t="shared" si="30"/>
        <v>0.6</v>
      </c>
    </row>
    <row r="224" spans="2:5" ht="15" thickBot="1" x14ac:dyDescent="0.25">
      <c r="C224" s="5"/>
      <c r="D224" s="5"/>
      <c r="E224" s="6"/>
    </row>
    <row r="225" spans="3:5" ht="15" thickBot="1" x14ac:dyDescent="0.25">
      <c r="C225" s="5"/>
      <c r="D225" s="5"/>
      <c r="E225" s="6"/>
    </row>
    <row r="226" spans="3:5" ht="15" thickBot="1" x14ac:dyDescent="0.25">
      <c r="C226" s="5"/>
      <c r="D226" s="5"/>
      <c r="E226" s="6"/>
    </row>
    <row r="227" spans="3:5" ht="15" thickBot="1" x14ac:dyDescent="0.25">
      <c r="C227" s="5"/>
      <c r="D227" s="5"/>
      <c r="E227" s="6"/>
    </row>
    <row r="228" spans="3:5" ht="15" thickBot="1" x14ac:dyDescent="0.25">
      <c r="C228" s="5"/>
      <c r="D228" s="5"/>
      <c r="E228" s="6"/>
    </row>
  </sheetData>
  <mergeCells count="6">
    <mergeCell ref="C126:F126"/>
    <mergeCell ref="G126:J126"/>
    <mergeCell ref="K126:N126"/>
    <mergeCell ref="C141:F141"/>
    <mergeCell ref="G141:J141"/>
    <mergeCell ref="K141:N141"/>
  </mergeCells>
  <pageMargins left="0.70866141732283472" right="0.70866141732283472" top="0.74803149606299213" bottom="0.74803149606299213" header="0.31496062992125984" footer="0.31496062992125984"/>
  <pageSetup paperSize="9" scale="35" fitToWidth="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18</vt:i4>
      </vt:variant>
    </vt:vector>
  </HeadingPairs>
  <TitlesOfParts>
    <vt:vector size="18" baseType="lpstr">
      <vt:lpstr>Portada</vt:lpstr>
      <vt:lpstr>Andalucía</vt:lpstr>
      <vt:lpstr>Aragón</vt:lpstr>
      <vt:lpstr>Asturias</vt:lpstr>
      <vt:lpstr>Illes Balears</vt:lpstr>
      <vt:lpstr>Canarias</vt:lpstr>
      <vt:lpstr>Cantabria</vt:lpstr>
      <vt:lpstr>Castilla y León</vt:lpstr>
      <vt:lpstr>Castilla La Mancha</vt:lpstr>
      <vt:lpstr>Cataluña</vt:lpstr>
      <vt:lpstr>Com. Valenciana</vt:lpstr>
      <vt:lpstr>Extremadura</vt:lpstr>
      <vt:lpstr>Galicia</vt:lpstr>
      <vt:lpstr>Com. Madrid</vt:lpstr>
      <vt:lpstr>Región de Murcia</vt:lpstr>
      <vt:lpstr>Navarra</vt:lpstr>
      <vt:lpstr>Pais Vasco</vt:lpstr>
      <vt:lpstr>La Rioja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Gregorio Manuel Otero Cuevas</dc:creator>
  <cp:lastModifiedBy>Lorenzo Carlos Yenes Salas</cp:lastModifiedBy>
  <cp:lastPrinted>2021-09-21T11:19:34Z</cp:lastPrinted>
  <dcterms:created xsi:type="dcterms:W3CDTF">2018-12-19T10:40:38Z</dcterms:created>
  <dcterms:modified xsi:type="dcterms:W3CDTF">2026-03-18T15:28:58Z</dcterms:modified>
</cp:coreProperties>
</file>